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ameshart/Library/Mobile Documents/com~apple~CloudDocs/Projects/Rocketry 2020/"/>
    </mc:Choice>
  </mc:AlternateContent>
  <xr:revisionPtr revIDLastSave="0" documentId="13_ncr:1_{2DA01D3D-E470-7149-9588-2C74ECD334A4}" xr6:coauthVersionLast="47" xr6:coauthVersionMax="47" xr10:uidLastSave="{00000000-0000-0000-0000-000000000000}"/>
  <bookViews>
    <workbookView xWindow="0" yWindow="500" windowWidth="40960" windowHeight="22540" xr2:uid="{3C927C14-29C1-0742-96EC-12DE430B0EB0}"/>
  </bookViews>
  <sheets>
    <sheet name="Summary" sheetId="24" r:id="rId1"/>
    <sheet name="CHK 173" sheetId="32" r:id="rId2"/>
    <sheet name="CHK 174" sheetId="31" r:id="rId3"/>
    <sheet name="CHK 298" sheetId="30" r:id="rId4"/>
    <sheet name="CHK 316-1" sheetId="29" r:id="rId5"/>
    <sheet name="CHK 316-2" sheetId="28" r:id="rId6"/>
    <sheet name="CHK 316-3" sheetId="27" r:id="rId7"/>
    <sheet name="CHK 316-4" sheetId="26" r:id="rId8"/>
    <sheet name="CHK 317" sheetId="25" r:id="rId9"/>
    <sheet name="LOSS Stipend" sheetId="33" r:id="rId10"/>
    <sheet name="CHK 344" sheetId="34" r:id="rId11"/>
    <sheet name="CHK 357" sheetId="35" r:id="rId12"/>
    <sheet name="CHK 376" sheetId="23" r:id="rId13"/>
    <sheet name="CHK 377" sheetId="20" r:id="rId14"/>
    <sheet name="LOSS Spoilage" sheetId="36" r:id="rId15"/>
    <sheet name="Evidence Template" sheetId="22" r:id="rId16"/>
    <sheet name="OLD Additional Losses-Summary" sheetId="19" r:id="rId17"/>
  </sheets>
  <definedNames>
    <definedName name="_408620173">Summary!$B$2</definedName>
    <definedName name="_408620174">#REF!</definedName>
    <definedName name="_408620298">#REF!</definedName>
    <definedName name="_408620316">#REF!</definedName>
    <definedName name="_408620317">#REF!</definedName>
    <definedName name="_408620344">#REF!</definedName>
    <definedName name="_408620357">#REF!</definedName>
    <definedName name="_408620376">#REF!</definedName>
    <definedName name="_408620377">#REF!</definedName>
    <definedName name="_Missing_Deposit">#REF!</definedName>
    <definedName name="Balance_Club">#REF!</definedName>
    <definedName name="Balance_Grant">#REF!</definedName>
    <definedName name="CLUB_CONS_SUPP">#REF!</definedName>
    <definedName name="CLUB_CONS_TOOL">#REF!</definedName>
    <definedName name="Detail_173">#REF!</definedName>
    <definedName name="Detail_174">#REF!</definedName>
    <definedName name="Detail_298">#REF!</definedName>
    <definedName name="Detail_306">#REF!</definedName>
    <definedName name="Detail_316">#REF!</definedName>
    <definedName name="Detail_317">#REF!</definedName>
    <definedName name="Detail_344">#REF!</definedName>
    <definedName name="Detail_357">#REF!</definedName>
    <definedName name="Detail_376">'CHK 376'!$B$1</definedName>
    <definedName name="Detail_377">'CHK 377'!$B$1</definedName>
    <definedName name="Detail_Missing_Deposit">#REF!</definedName>
    <definedName name="Headings" localSheetId="0">Summary!$A$1:$H$1</definedName>
    <definedName name="Headings">'OLD Additional Losses-Summary'!$A$1:$H$1</definedName>
    <definedName name="Huntsville_Club_Total">#REF!</definedName>
    <definedName name="Huntsville_Incidental_Expenses">#REF!</definedName>
    <definedName name="Huntsville_Meals_Breakfast">#REF!</definedName>
    <definedName name="Huntsville_Meals_Dinner">#REF!</definedName>
    <definedName name="Huntsville_Meals_First_Last">#REF!</definedName>
    <definedName name="Huntsville_Meals_Lunch">#REF!</definedName>
    <definedName name="Huntsville_Meals_Total">#REF!</definedName>
    <definedName name="_xlnm.Print_Area" localSheetId="1">'CHK 173'!$A$1:$AX$45</definedName>
    <definedName name="_xlnm.Print_Area" localSheetId="2">'CHK 174'!$A$1:$AN$45</definedName>
    <definedName name="_xlnm.Print_Area" localSheetId="3">'CHK 298'!$A$1:$CL$45</definedName>
    <definedName name="_xlnm.Print_Area" localSheetId="4">'CHK 316-1'!$A$1:$CA$45</definedName>
    <definedName name="_xlnm.Print_Area" localSheetId="5">'CHK 316-2'!$A$1:$CA$45</definedName>
    <definedName name="_xlnm.Print_Area" localSheetId="6">'CHK 316-3'!$A$1:$CA$45</definedName>
    <definedName name="_xlnm.Print_Area" localSheetId="7">'CHK 316-4'!$A$1:$CA$45</definedName>
    <definedName name="_xlnm.Print_Area" localSheetId="8">'CHK 317'!$A$1:$BH$45</definedName>
    <definedName name="_xlnm.Print_Area" localSheetId="10">'CHK 344'!$A$1:$T$45</definedName>
    <definedName name="_xlnm.Print_Area" localSheetId="11">'CHK 357'!$A$1:$T$45</definedName>
    <definedName name="_xlnm.Print_Area" localSheetId="12">'CHK 376'!$A$1:$T$44</definedName>
    <definedName name="_xlnm.Print_Area" localSheetId="13">'CHK 377'!$A$1:$AB$45</definedName>
    <definedName name="_xlnm.Print_Area" localSheetId="15">'Evidence Template'!$A$1:$CA$45</definedName>
    <definedName name="_xlnm.Print_Area" localSheetId="14">'LOSS Spoilage'!$A$1:$CA$45</definedName>
    <definedName name="_xlnm.Print_Area" localSheetId="9">'LOSS Stipend'!$A$1:$CL$45</definedName>
    <definedName name="_xlnm.Print_Area" localSheetId="16">'OLD Additional Losses-Summary'!$A$1:$H$26</definedName>
    <definedName name="_xlnm.Print_Area" localSheetId="0">Summary!$A$1:$H$24</definedName>
    <definedName name="Remaining_Club_Total">#REF!</definedName>
    <definedName name="SL_FULL_LAUN">#REF!</definedName>
    <definedName name="SL_FULL_MOTO">#REF!</definedName>
    <definedName name="SL_FULL_MTRA">#REF!</definedName>
    <definedName name="SL_FULL_ROCK">#REF!</definedName>
    <definedName name="SL_NATL_APAR">#REF!</definedName>
    <definedName name="SL_NATL_RTRA">#REF!</definedName>
    <definedName name="SL_NATL_TRAV">#REF!</definedName>
    <definedName name="SL_SUB_LAUN">#REF!</definedName>
    <definedName name="SL_SUB_MOTO">#REF!</definedName>
    <definedName name="SL_SUB_MTRA">#REF!</definedName>
    <definedName name="SL_SUB_ROCK">#REF!</definedName>
    <definedName name="Summary_Huntsville">#REF!</definedName>
    <definedName name="Summary_ThePlains">#REF!</definedName>
    <definedName name="Summary_UnrecoveredLosses">#REF!</definedName>
    <definedName name="TARC_NATL_APAR">#REF!</definedName>
    <definedName name="TARC_NATL_TRAV">#REF!</definedName>
    <definedName name="TARC_QUAL_LAUN">#REF!</definedName>
    <definedName name="TARC_QUAL_MOTO">#REF!</definedName>
    <definedName name="TARC_QUAL_REG">#REF!</definedName>
    <definedName name="TARC_QUAL_ROCK">#REF!</definedName>
    <definedName name="ThePlains_Club_Total">#REF!</definedName>
    <definedName name="TransAmounts">#REF!</definedName>
    <definedName name="TransPayees">#REF!</definedName>
    <definedName name="VendorAmounts">#REF!</definedName>
    <definedName name="Vendors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E22" i="24" l="1"/>
  <c r="G18" i="24"/>
  <c r="G8" i="24"/>
  <c r="I18" i="29"/>
  <c r="AW17" i="29"/>
  <c r="E23" i="24" l="1"/>
  <c r="G15" i="24"/>
  <c r="G14" i="24"/>
  <c r="E21" i="24" s="1"/>
  <c r="G13" i="24"/>
  <c r="E19" i="24" s="1"/>
  <c r="G12" i="24"/>
  <c r="G10" i="24"/>
  <c r="G4" i="24"/>
  <c r="E20" i="19"/>
  <c r="G17" i="24" l="1"/>
  <c r="G19" i="24" s="1"/>
  <c r="E20" i="24"/>
  <c r="G14" i="19"/>
  <c r="E22" i="19" s="1"/>
  <c r="G13" i="19"/>
  <c r="E21" i="19" s="1"/>
  <c r="G12" i="19"/>
  <c r="E18" i="19" s="1"/>
  <c r="G11" i="19"/>
  <c r="G9" i="19"/>
  <c r="G4" i="19"/>
  <c r="E19" i="19" s="1"/>
  <c r="E24" i="24" l="1"/>
  <c r="G16" i="19"/>
  <c r="E23" i="19"/>
  <c r="G20" i="19" l="1"/>
  <c r="G25" i="19" s="1"/>
</calcChain>
</file>

<file path=xl/sharedStrings.xml><?xml version="1.0" encoding="utf-8"?>
<sst xmlns="http://schemas.openxmlformats.org/spreadsheetml/2006/main" count="199" uniqueCount="104">
  <si>
    <t>Personal apparel</t>
  </si>
  <si>
    <t>Credit</t>
  </si>
  <si>
    <t>Debit</t>
  </si>
  <si>
    <t>865-521ENG</t>
  </si>
  <si>
    <t>Date</t>
  </si>
  <si>
    <t>Description</t>
  </si>
  <si>
    <t>865-872GRA</t>
  </si>
  <si>
    <t>408620298</t>
  </si>
  <si>
    <t>408620316</t>
  </si>
  <si>
    <t>408620317</t>
  </si>
  <si>
    <t>408620344</t>
  </si>
  <si>
    <t>408620357</t>
  </si>
  <si>
    <t>408620376</t>
  </si>
  <si>
    <t>DATE</t>
  </si>
  <si>
    <t>Estimate $9/shirt overcharge based on Embroidery Creations</t>
  </si>
  <si>
    <t>LOSS AMOUNT</t>
  </si>
  <si>
    <t>Owed to Embroidery Creations</t>
  </si>
  <si>
    <t>UMP Invoice 4012-Polos-21x$41(18%)+$40 expedited (18%)=738.82</t>
  </si>
  <si>
    <t>Buc-ees-Food 16,33</t>
  </si>
  <si>
    <t>Walmart-Dairy Boots 23.00</t>
  </si>
  <si>
    <t>Woodcraft-Wood &amp; adhesive 56.59</t>
  </si>
  <si>
    <t>Inflated Shipping.  Highest actual shipping on other orders was 19.89.  80.00 - 19.89  = 60.11 overcharge. On some of the District POs, bogus expedited/rush charges as high as $200 were included.</t>
  </si>
  <si>
    <t xml:space="preserve">UMP Invoice 4010-Shipping $80 </t>
  </si>
  <si>
    <t>Same invoice submitted twice for reimbursement. Check 408620306.</t>
  </si>
  <si>
    <t>738.82 - 380 paid to Embroidery Creations = 358.82 overcharge. However, $128 belongs to Embroidery Creations.  Actual costs of the shirts was $508.  Overcharge to ETA was $230.82-32.80 shipping = 198.02 for shirts/21 = $9.43 per shirt or 39% of the order. (Note misspelling of "expidite")</t>
  </si>
  <si>
    <t>ACCOUNT</t>
  </si>
  <si>
    <t>461-983ETA</t>
  </si>
  <si>
    <t>461-920GRA</t>
  </si>
  <si>
    <t>Missing Deposit</t>
  </si>
  <si>
    <t>Travel/motor stipend from NASA SL</t>
  </si>
  <si>
    <t xml:space="preserve">Instead of applying for the the travel/motor stipend funded by Orbital ATK, Ms. Moreno tried to coherce Fred into listing Joshua as the team mentor in order to get the $1,000 mentor stipend.  There is no evidence of the travel/motor stipend ever being deposited.  Ms. Moreno either failed to apply for it or simply kept it. </t>
  </si>
  <si>
    <t>Everyone got pizza the night before, $61 for Pizza Hut, but only two sandwiches at Buc-ee's, her's and her son's.</t>
  </si>
  <si>
    <t>On 2/17/18 the most expensive MSI laptop at Newegg was $1599, and included a 17" display.</t>
  </si>
  <si>
    <t>*377 INV 4016</t>
  </si>
  <si>
    <t>https://www.apogeerockets.com/Rocket_Kits/Skill_Level_4_Kits/Level-2</t>
  </si>
  <si>
    <t>https://www.newegg.com</t>
  </si>
  <si>
    <t>Shopping Cart, Feb 17, 2018, Most expensive MSI Leopard Pro Laptop</t>
  </si>
  <si>
    <t>Estimate $2/shirt overcharge based on Embroidery Creations.  Were these for Rocketry or TSA? Schools already out.</t>
  </si>
  <si>
    <t>Estimate $9/shirt overcharge based on Embroidery Creations.  NASA SL was over 6 weeks before.</t>
  </si>
  <si>
    <t>Loss by account</t>
  </si>
  <si>
    <t>Rocketry</t>
  </si>
  <si>
    <t>Deposit</t>
  </si>
  <si>
    <t xml:space="preserve">Paleta Fundraiser </t>
  </si>
  <si>
    <t xml:space="preserve">Fundraiser-Donations </t>
  </si>
  <si>
    <t xml:space="preserve">Fundraiser- Paleta Sales </t>
  </si>
  <si>
    <t xml:space="preserve">NASA Polo Shirts </t>
  </si>
  <si>
    <t xml:space="preserve">To pay for staff hotel rooms in Huntsville for NASA Rocketry </t>
  </si>
  <si>
    <t xml:space="preserve">NASA Student Travel fees </t>
  </si>
  <si>
    <t xml:space="preserve">Sunglass Fundraiser Sales </t>
  </si>
  <si>
    <t>Transaction</t>
  </si>
  <si>
    <t>ALL DEPOSITS to 865-521ENG Jan-Jul 2017</t>
  </si>
  <si>
    <t>Partial recovery of $118.93 has already been received due to markup.  600.90 - 128.93 = 471.97 Which is low, because they were stealing the whole order.  There had to be something marked up otherwise it would look suspiscious.  It's for a High Power Rocketry (HPR) Level 2 Certification Kit. Nothing that the club would need.  It was most likely for Ms. Moreno's personal use.  She had Joshua purchase a similar kit to get his Level 2 Certification, which he proudly documents on YouTube: https://www.youtube.com/watch?v=X40tcyMBJ7Y (It is a pretty impressive video.)</t>
  </si>
  <si>
    <t>408620173</t>
  </si>
  <si>
    <t xml:space="preserve">UMP Invoice 4013 - TARC Polos
23 x $38 - 18% </t>
  </si>
  <si>
    <t>UMP Invoice 4014 - SL Polos
30 x $30</t>
  </si>
  <si>
    <t>UMP Invoice 4015 -T shirts
23 x $7</t>
  </si>
  <si>
    <t>UMP Invoice 4016 - Laptop</t>
  </si>
  <si>
    <t>UMP Invoice 4009-Level 2 Certification Kit</t>
  </si>
  <si>
    <t>TRANSACTION
DESCRIPTION</t>
  </si>
  <si>
    <t>LOSS
DESCRIPTION</t>
  </si>
  <si>
    <t>CHECK 
NO.</t>
  </si>
  <si>
    <t>Paletas Loss</t>
  </si>
  <si>
    <t>Paletas lost due to spoilage</t>
  </si>
  <si>
    <t>TRANS AMOUNT</t>
  </si>
  <si>
    <t>LOSS NO.</t>
  </si>
  <si>
    <t>Summary</t>
  </si>
  <si>
    <t>This whole invoice is a theft.  There was a partial recovery already $118.93.</t>
  </si>
  <si>
    <t>Same receipt submitted twice.</t>
  </si>
  <si>
    <t>Personal expense.  Rubberized boots.</t>
  </si>
  <si>
    <t>Embroidery Creations was only paid $380.  However their original invoice was for $508.   $128 of the loss belongs to Embroidery Creations.</t>
  </si>
  <si>
    <t>Personal expenses.  Food for herself and her son.</t>
  </si>
  <si>
    <t>Inflated shipping.</t>
  </si>
  <si>
    <t xml:space="preserve">There is no evidence of the travel/motor stipend ever being deposited.  Ms. Moreno either failed to apply for it or simply kept it. </t>
  </si>
  <si>
    <t>Buc-ees-Food</t>
  </si>
  <si>
    <t xml:space="preserve">Woodcraft-Wood &amp; adhesive </t>
  </si>
  <si>
    <t>Lozano-Reimbursement for TARC rocketry membership fees</t>
  </si>
  <si>
    <t>Gentry-Reimbursement for TARC rocketry membership fees</t>
  </si>
  <si>
    <t>Walmart-Dairy Boots</t>
  </si>
  <si>
    <t>UMP-Invoice 4009
Level 2 Certification Kit</t>
  </si>
  <si>
    <t>UMP-Invoice 4012
Polos 21 x $41 + $40 expedite - 18% discount</t>
  </si>
  <si>
    <t xml:space="preserve">UMP-Invoice 4010
Shipping $80 </t>
  </si>
  <si>
    <t>Travel/motor stipend for NASA SL</t>
  </si>
  <si>
    <t xml:space="preserve">UMP -nvoice 4013
TARC Polos 23 x $38 - 18% </t>
  </si>
  <si>
    <t>UMP-Invoice 4014
SL Polos
30 x $30</t>
  </si>
  <si>
    <t>Estimate $9/shirt overcharge based on Embroidery Creations.  NASA SL was over 6 weeks before this?</t>
  </si>
  <si>
    <t>On 2/17/18 the most expensive MSI laptop at Newegg was $1,599, and included a larger display.</t>
  </si>
  <si>
    <t>Sponsor is responsible for the loss of assets even if not cash.</t>
  </si>
  <si>
    <t>Stipend</t>
  </si>
  <si>
    <t>Spoilage</t>
  </si>
  <si>
    <t>Woodcraft</t>
  </si>
  <si>
    <t>Unmanned System Sources</t>
  </si>
  <si>
    <t>East Star Restaurant</t>
  </si>
  <si>
    <t>Un Manned Propulsion</t>
  </si>
  <si>
    <t>MUY Brands (Pizza Hut)</t>
  </si>
  <si>
    <t>Michaels</t>
  </si>
  <si>
    <t>Walmart</t>
  </si>
  <si>
    <t>Buc-ee's</t>
  </si>
  <si>
    <t>NAR membership isn't necessary to participate in TARC</t>
  </si>
  <si>
    <t>Estimate $2/shirt overcharge based on Embroidery Creations.  Were these for Rocketry or TSA? Schools was already out.</t>
  </si>
  <si>
    <t>408620174</t>
  </si>
  <si>
    <t>Total</t>
  </si>
  <si>
    <t>To NEISD</t>
  </si>
  <si>
    <t>To Embroidery Creations</t>
  </si>
  <si>
    <t>Embroidery Creations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</si>
</sst>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0"/>
      <name val="Calibri"/>
      <family val="2"/>
      <scheme val="minor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10"/>
      <name val="Calibri"/>
      <family val="2"/>
      <scheme val="minor"/>
    </font>
    <font>
      <u/>
      <sz val="9"/>
      <color theme="10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color theme="10"/>
      <name val="Calibri"/>
      <family val="2"/>
      <scheme val="minor"/>
    </font>
    <font>
      <u/>
      <sz val="8"/>
      <color theme="10"/>
      <name val="Calibri"/>
      <family val="2"/>
      <scheme val="minor"/>
    </font>
    <font>
      <b/>
      <sz val="8"/>
      <name val="Calibri"/>
      <family val="2"/>
      <scheme val="minor"/>
    </font>
    <font>
      <sz val="8"/>
      <name val="Calibri"/>
      <family val="2"/>
      <scheme val="minor"/>
    </font>
    <font>
      <b/>
      <sz val="9"/>
      <name val="Calibri"/>
      <family val="2"/>
      <scheme val="minor"/>
    </font>
    <font>
      <sz val="9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</fills>
  <borders count="20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 style="thin">
        <color theme="4" tint="0.39997558519241921"/>
      </left>
      <right/>
      <top style="thin">
        <color theme="4" tint="0.39997558519241921"/>
      </top>
      <bottom/>
      <diagonal/>
    </border>
    <border>
      <left/>
      <right/>
      <top style="thin">
        <color theme="4" tint="0.39997558519241921"/>
      </top>
      <bottom/>
      <diagonal/>
    </border>
    <border>
      <left/>
      <right style="thin">
        <color theme="4" tint="0.39997558519241921"/>
      </right>
      <top style="thin">
        <color theme="4" tint="0.39997558519241921"/>
      </top>
      <bottom/>
      <diagonal/>
    </border>
    <border>
      <left style="thin">
        <color theme="4" tint="0.39997558519241921"/>
      </left>
      <right/>
      <top style="thin">
        <color indexed="64"/>
      </top>
      <bottom/>
      <diagonal/>
    </border>
    <border>
      <left/>
      <right style="thin">
        <color theme="4" tint="0.39997558519241921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0" fontId="2" fillId="0" borderId="0" applyNumberFormat="0" applyFill="0" applyBorder="0" applyAlignment="0" applyProtection="0"/>
  </cellStyleXfs>
  <cellXfs count="150">
    <xf numFmtId="0" fontId="0" fillId="0" borderId="0" xfId="0"/>
    <xf numFmtId="0" fontId="0" fillId="0" borderId="0" xfId="0" applyFont="1" applyAlignment="1">
      <alignment wrapText="1"/>
    </xf>
    <xf numFmtId="0" fontId="0" fillId="2" borderId="0" xfId="0" applyFont="1" applyFill="1"/>
    <xf numFmtId="0" fontId="0" fillId="2" borderId="0" xfId="0" applyFont="1" applyFill="1" applyBorder="1"/>
    <xf numFmtId="44" fontId="0" fillId="2" borderId="0" xfId="1" applyFont="1" applyFill="1"/>
    <xf numFmtId="0" fontId="0" fillId="2" borderId="0" xfId="0" applyFont="1" applyFill="1" applyAlignment="1">
      <alignment wrapText="1"/>
    </xf>
    <xf numFmtId="0" fontId="0" fillId="0" borderId="0" xfId="0" applyFont="1"/>
    <xf numFmtId="0" fontId="4" fillId="2" borderId="0" xfId="2" applyFont="1" applyFill="1"/>
    <xf numFmtId="44" fontId="0" fillId="0" borderId="0" xfId="1" applyFont="1"/>
    <xf numFmtId="0" fontId="2" fillId="0" borderId="0" xfId="2" applyFont="1"/>
    <xf numFmtId="0" fontId="0" fillId="0" borderId="9" xfId="0" applyFont="1" applyBorder="1"/>
    <xf numFmtId="0" fontId="0" fillId="0" borderId="6" xfId="0" applyFont="1" applyBorder="1"/>
    <xf numFmtId="0" fontId="0" fillId="0" borderId="10" xfId="0" applyFont="1" applyBorder="1"/>
    <xf numFmtId="0" fontId="3" fillId="0" borderId="7" xfId="0" applyFont="1" applyBorder="1" applyAlignment="1">
      <alignment horizontal="right" vertical="center"/>
    </xf>
    <xf numFmtId="0" fontId="3" fillId="0" borderId="2" xfId="0" applyFont="1" applyBorder="1" applyAlignment="1">
      <alignment vertical="center"/>
    </xf>
    <xf numFmtId="0" fontId="3" fillId="0" borderId="2" xfId="0" applyFont="1" applyBorder="1" applyAlignment="1">
      <alignment vertical="center" wrapText="1"/>
    </xf>
    <xf numFmtId="44" fontId="3" fillId="0" borderId="2" xfId="0" applyNumberFormat="1" applyFont="1" applyBorder="1" applyAlignment="1">
      <alignment vertical="center"/>
    </xf>
    <xf numFmtId="44" fontId="3" fillId="0" borderId="8" xfId="0" applyNumberFormat="1" applyFont="1" applyBorder="1" applyAlignment="1">
      <alignment vertical="center"/>
    </xf>
    <xf numFmtId="14" fontId="0" fillId="0" borderId="4" xfId="0" applyNumberFormat="1" applyFont="1" applyBorder="1" applyAlignment="1">
      <alignment vertical="top"/>
    </xf>
    <xf numFmtId="0" fontId="0" fillId="0" borderId="0" xfId="0" applyFont="1" applyBorder="1" applyAlignment="1">
      <alignment vertical="top"/>
    </xf>
    <xf numFmtId="44" fontId="0" fillId="0" borderId="0" xfId="0" applyNumberFormat="1" applyFont="1" applyBorder="1" applyAlignment="1">
      <alignment vertical="top"/>
    </xf>
    <xf numFmtId="44" fontId="0" fillId="0" borderId="5" xfId="0" applyNumberFormat="1" applyFont="1" applyBorder="1" applyAlignment="1">
      <alignment vertical="top"/>
    </xf>
    <xf numFmtId="0" fontId="0" fillId="0" borderId="0" xfId="0" applyFont="1" applyBorder="1"/>
    <xf numFmtId="0" fontId="5" fillId="0" borderId="2" xfId="0" applyFont="1" applyBorder="1" applyAlignment="1">
      <alignment horizontal="center" vertical="top" wrapText="1"/>
    </xf>
    <xf numFmtId="1" fontId="5" fillId="0" borderId="2" xfId="0" applyNumberFormat="1" applyFont="1" applyBorder="1" applyAlignment="1">
      <alignment horizontal="center" vertical="top" wrapText="1"/>
    </xf>
    <xf numFmtId="44" fontId="5" fillId="0" borderId="2" xfId="1" applyFont="1" applyBorder="1" applyAlignment="1">
      <alignment horizontal="center" vertical="top" wrapText="1"/>
    </xf>
    <xf numFmtId="14" fontId="6" fillId="0" borderId="0" xfId="0" applyNumberFormat="1" applyFont="1" applyAlignment="1">
      <alignment vertical="top"/>
    </xf>
    <xf numFmtId="0" fontId="7" fillId="0" borderId="0" xfId="2" applyNumberFormat="1" applyFont="1" applyAlignment="1">
      <alignment horizontal="center" vertical="top"/>
    </xf>
    <xf numFmtId="0" fontId="6" fillId="0" borderId="0" xfId="0" applyFont="1" applyAlignment="1">
      <alignment vertical="top"/>
    </xf>
    <xf numFmtId="0" fontId="6" fillId="0" borderId="0" xfId="0" applyFont="1" applyAlignment="1">
      <alignment vertical="top" wrapText="1"/>
    </xf>
    <xf numFmtId="44" fontId="6" fillId="0" borderId="0" xfId="1" applyFont="1" applyAlignment="1">
      <alignment vertical="top" wrapText="1"/>
    </xf>
    <xf numFmtId="44" fontId="6" fillId="0" borderId="0" xfId="1" applyFont="1" applyAlignment="1">
      <alignment vertical="top"/>
    </xf>
    <xf numFmtId="0" fontId="6" fillId="0" borderId="0" xfId="0" applyFont="1" applyAlignment="1"/>
    <xf numFmtId="49" fontId="8" fillId="0" borderId="0" xfId="2" applyNumberFormat="1" applyFont="1" applyAlignment="1">
      <alignment vertical="top"/>
    </xf>
    <xf numFmtId="0" fontId="8" fillId="0" borderId="0" xfId="2" applyFont="1" applyAlignment="1">
      <alignment vertical="top" wrapText="1"/>
    </xf>
    <xf numFmtId="1" fontId="6" fillId="0" borderId="0" xfId="0" applyNumberFormat="1" applyFont="1" applyAlignment="1">
      <alignment horizontal="center" vertical="top"/>
    </xf>
    <xf numFmtId="0" fontId="8" fillId="0" borderId="0" xfId="2" applyFont="1" applyAlignment="1">
      <alignment vertical="top"/>
    </xf>
    <xf numFmtId="1" fontId="7" fillId="0" borderId="0" xfId="2" applyNumberFormat="1" applyFont="1" applyAlignment="1">
      <alignment horizontal="center" vertical="top"/>
    </xf>
    <xf numFmtId="14" fontId="6" fillId="0" borderId="0" xfId="0" applyNumberFormat="1" applyFont="1" applyAlignment="1"/>
    <xf numFmtId="0" fontId="6" fillId="0" borderId="0" xfId="0" applyFont="1" applyAlignment="1">
      <alignment wrapText="1"/>
    </xf>
    <xf numFmtId="44" fontId="6" fillId="0" borderId="0" xfId="1" applyFont="1" applyAlignment="1">
      <alignment wrapText="1"/>
    </xf>
    <xf numFmtId="44" fontId="6" fillId="0" borderId="1" xfId="1" applyFont="1" applyBorder="1" applyAlignment="1"/>
    <xf numFmtId="0" fontId="6" fillId="0" borderId="2" xfId="0" applyFont="1" applyBorder="1" applyAlignment="1"/>
    <xf numFmtId="0" fontId="6" fillId="0" borderId="2" xfId="0" applyFont="1" applyBorder="1" applyAlignment="1">
      <alignment wrapText="1"/>
    </xf>
    <xf numFmtId="44" fontId="6" fillId="0" borderId="0" xfId="1" applyFont="1" applyBorder="1" applyAlignment="1">
      <alignment wrapText="1"/>
    </xf>
    <xf numFmtId="44" fontId="6" fillId="0" borderId="0" xfId="1" applyFont="1" applyBorder="1" applyAlignment="1"/>
    <xf numFmtId="0" fontId="6" fillId="0" borderId="0" xfId="0" applyFont="1" applyAlignment="1">
      <alignment horizontal="right"/>
    </xf>
    <xf numFmtId="44" fontId="6" fillId="0" borderId="3" xfId="1" applyFont="1" applyBorder="1" applyAlignment="1"/>
    <xf numFmtId="44" fontId="6" fillId="0" borderId="2" xfId="1" applyFont="1" applyBorder="1" applyAlignment="1">
      <alignment wrapText="1"/>
    </xf>
    <xf numFmtId="44" fontId="6" fillId="0" borderId="0" xfId="0" applyNumberFormat="1" applyFont="1" applyAlignment="1">
      <alignment wrapText="1"/>
    </xf>
    <xf numFmtId="44" fontId="6" fillId="0" borderId="0" xfId="1" applyFont="1" applyAlignment="1"/>
    <xf numFmtId="44" fontId="8" fillId="0" borderId="1" xfId="2" applyNumberFormat="1" applyFont="1" applyBorder="1" applyAlignment="1"/>
    <xf numFmtId="0" fontId="9" fillId="0" borderId="0" xfId="0" applyFont="1" applyAlignment="1">
      <alignment wrapText="1"/>
    </xf>
    <xf numFmtId="0" fontId="5" fillId="2" borderId="2" xfId="0" applyFont="1" applyFill="1" applyBorder="1" applyAlignment="1">
      <alignment horizontal="center" vertical="top" wrapText="1"/>
    </xf>
    <xf numFmtId="1" fontId="5" fillId="2" borderId="2" xfId="0" applyNumberFormat="1" applyFont="1" applyFill="1" applyBorder="1" applyAlignment="1">
      <alignment horizontal="center" vertical="top" wrapText="1"/>
    </xf>
    <xf numFmtId="44" fontId="5" fillId="2" borderId="2" xfId="1" applyFont="1" applyFill="1" applyBorder="1" applyAlignment="1">
      <alignment horizontal="center" vertical="top" wrapText="1"/>
    </xf>
    <xf numFmtId="14" fontId="9" fillId="0" borderId="11" xfId="0" applyNumberFormat="1" applyFont="1" applyBorder="1" applyAlignment="1">
      <alignment vertical="top"/>
    </xf>
    <xf numFmtId="0" fontId="9" fillId="0" borderId="13" xfId="0" applyFont="1" applyBorder="1" applyAlignment="1">
      <alignment vertical="top"/>
    </xf>
    <xf numFmtId="1" fontId="9" fillId="0" borderId="13" xfId="0" applyNumberFormat="1" applyFont="1" applyBorder="1" applyAlignment="1">
      <alignment horizontal="center" vertical="top"/>
    </xf>
    <xf numFmtId="0" fontId="9" fillId="0" borderId="13" xfId="0" applyFont="1" applyBorder="1" applyAlignment="1">
      <alignment vertical="top" wrapText="1"/>
    </xf>
    <xf numFmtId="44" fontId="9" fillId="0" borderId="13" xfId="1" applyNumberFormat="1" applyFont="1" applyBorder="1" applyAlignment="1">
      <alignment vertical="top" wrapText="1"/>
    </xf>
    <xf numFmtId="44" fontId="9" fillId="0" borderId="13" xfId="1" applyNumberFormat="1" applyFont="1" applyBorder="1" applyAlignment="1">
      <alignment vertical="top"/>
    </xf>
    <xf numFmtId="0" fontId="9" fillId="0" borderId="12" xfId="0" applyFont="1" applyBorder="1" applyAlignment="1">
      <alignment vertical="top" wrapText="1"/>
    </xf>
    <xf numFmtId="0" fontId="9" fillId="0" borderId="0" xfId="0" applyFont="1"/>
    <xf numFmtId="44" fontId="9" fillId="0" borderId="0" xfId="1" applyFont="1"/>
    <xf numFmtId="0" fontId="11" fillId="0" borderId="0" xfId="2" applyFont="1"/>
    <xf numFmtId="0" fontId="9" fillId="0" borderId="0" xfId="0" applyFont="1" applyFill="1" applyAlignment="1">
      <alignment horizontal="center" vertical="top" wrapText="1"/>
    </xf>
    <xf numFmtId="0" fontId="9" fillId="0" borderId="0" xfId="0" applyFont="1" applyFill="1" applyAlignment="1"/>
    <xf numFmtId="14" fontId="9" fillId="0" borderId="14" xfId="0" applyNumberFormat="1" applyFont="1" applyFill="1" applyBorder="1" applyAlignment="1">
      <alignment vertical="top"/>
    </xf>
    <xf numFmtId="49" fontId="11" fillId="0" borderId="15" xfId="2" applyNumberFormat="1" applyFont="1" applyFill="1" applyBorder="1" applyAlignment="1">
      <alignment vertical="top"/>
    </xf>
    <xf numFmtId="0" fontId="10" fillId="0" borderId="15" xfId="2" applyNumberFormat="1" applyFont="1" applyFill="1" applyBorder="1" applyAlignment="1">
      <alignment horizontal="center" vertical="top"/>
    </xf>
    <xf numFmtId="0" fontId="9" fillId="0" borderId="15" xfId="0" applyFont="1" applyFill="1" applyBorder="1" applyAlignment="1">
      <alignment vertical="top"/>
    </xf>
    <xf numFmtId="0" fontId="9" fillId="0" borderId="15" xfId="0" applyFont="1" applyFill="1" applyBorder="1" applyAlignment="1">
      <alignment vertical="top" wrapText="1"/>
    </xf>
    <xf numFmtId="44" fontId="9" fillId="0" borderId="15" xfId="1" applyNumberFormat="1" applyFont="1" applyFill="1" applyBorder="1" applyAlignment="1">
      <alignment vertical="top" wrapText="1"/>
    </xf>
    <xf numFmtId="44" fontId="9" fillId="0" borderId="15" xfId="1" applyNumberFormat="1" applyFont="1" applyFill="1" applyBorder="1" applyAlignment="1">
      <alignment vertical="top"/>
    </xf>
    <xf numFmtId="0" fontId="9" fillId="0" borderId="16" xfId="0" applyFont="1" applyFill="1" applyBorder="1" applyAlignment="1">
      <alignment vertical="top" wrapText="1"/>
    </xf>
    <xf numFmtId="0" fontId="11" fillId="0" borderId="16" xfId="2" applyFont="1" applyFill="1" applyBorder="1" applyAlignment="1">
      <alignment vertical="top" wrapText="1"/>
    </xf>
    <xf numFmtId="1" fontId="9" fillId="0" borderId="15" xfId="0" applyNumberFormat="1" applyFont="1" applyFill="1" applyBorder="1" applyAlignment="1">
      <alignment horizontal="center" vertical="top"/>
    </xf>
    <xf numFmtId="0" fontId="11" fillId="0" borderId="15" xfId="2" applyFont="1" applyFill="1" applyBorder="1" applyAlignment="1">
      <alignment vertical="top"/>
    </xf>
    <xf numFmtId="1" fontId="10" fillId="0" borderId="15" xfId="2" applyNumberFormat="1" applyFont="1" applyFill="1" applyBorder="1" applyAlignment="1">
      <alignment horizontal="center" vertical="top"/>
    </xf>
    <xf numFmtId="0" fontId="11" fillId="0" borderId="15" xfId="2" applyFont="1" applyFill="1" applyBorder="1" applyAlignment="1">
      <alignment vertical="top" wrapText="1"/>
    </xf>
    <xf numFmtId="14" fontId="9" fillId="0" borderId="11" xfId="0" applyNumberFormat="1" applyFont="1" applyFill="1" applyBorder="1" applyAlignment="1"/>
    <xf numFmtId="0" fontId="9" fillId="0" borderId="13" xfId="0" applyFont="1" applyFill="1" applyBorder="1" applyAlignment="1"/>
    <xf numFmtId="1" fontId="10" fillId="0" borderId="13" xfId="2" applyNumberFormat="1" applyFont="1" applyFill="1" applyBorder="1" applyAlignment="1">
      <alignment horizontal="center" vertical="top"/>
    </xf>
    <xf numFmtId="0" fontId="9" fillId="0" borderId="13" xfId="0" applyFont="1" applyFill="1" applyBorder="1" applyAlignment="1">
      <alignment vertical="top"/>
    </xf>
    <xf numFmtId="0" fontId="9" fillId="0" borderId="13" xfId="0" applyFont="1" applyFill="1" applyBorder="1" applyAlignment="1">
      <alignment vertical="top" wrapText="1"/>
    </xf>
    <xf numFmtId="44" fontId="9" fillId="0" borderId="13" xfId="1" applyNumberFormat="1" applyFont="1" applyFill="1" applyBorder="1" applyAlignment="1">
      <alignment vertical="top" wrapText="1"/>
    </xf>
    <xf numFmtId="44" fontId="9" fillId="0" borderId="13" xfId="1" applyNumberFormat="1" applyFont="1" applyFill="1" applyBorder="1" applyAlignment="1">
      <alignment vertical="top"/>
    </xf>
    <xf numFmtId="0" fontId="9" fillId="0" borderId="12" xfId="0" applyFont="1" applyFill="1" applyBorder="1" applyAlignment="1">
      <alignment wrapText="1"/>
    </xf>
    <xf numFmtId="1" fontId="9" fillId="0" borderId="0" xfId="0" applyNumberFormat="1" applyFont="1" applyFill="1" applyAlignment="1">
      <alignment horizontal="center" vertical="top"/>
    </xf>
    <xf numFmtId="0" fontId="9" fillId="0" borderId="0" xfId="0" applyFont="1" applyFill="1" applyAlignment="1">
      <alignment wrapText="1"/>
    </xf>
    <xf numFmtId="44" fontId="9" fillId="0" borderId="0" xfId="1" applyFont="1" applyFill="1" applyAlignment="1">
      <alignment wrapText="1"/>
    </xf>
    <xf numFmtId="44" fontId="9" fillId="0" borderId="1" xfId="1" applyFont="1" applyFill="1" applyBorder="1" applyAlignment="1"/>
    <xf numFmtId="0" fontId="9" fillId="0" borderId="2" xfId="0" applyFont="1" applyFill="1" applyBorder="1" applyAlignment="1"/>
    <xf numFmtId="0" fontId="9" fillId="0" borderId="2" xfId="0" applyFont="1" applyFill="1" applyBorder="1" applyAlignment="1">
      <alignment wrapText="1"/>
    </xf>
    <xf numFmtId="44" fontId="9" fillId="0" borderId="0" xfId="1" applyFont="1" applyFill="1" applyBorder="1" applyAlignment="1">
      <alignment wrapText="1"/>
    </xf>
    <xf numFmtId="44" fontId="9" fillId="0" borderId="0" xfId="1" applyFont="1" applyFill="1" applyBorder="1" applyAlignment="1"/>
    <xf numFmtId="0" fontId="9" fillId="0" borderId="0" xfId="0" applyFont="1" applyFill="1" applyAlignment="1">
      <alignment horizontal="right"/>
    </xf>
    <xf numFmtId="44" fontId="9" fillId="0" borderId="3" xfId="1" applyFont="1" applyFill="1" applyBorder="1" applyAlignment="1"/>
    <xf numFmtId="44" fontId="9" fillId="0" borderId="2" xfId="1" applyFont="1" applyFill="1" applyBorder="1" applyAlignment="1">
      <alignment wrapText="1"/>
    </xf>
    <xf numFmtId="44" fontId="9" fillId="0" borderId="0" xfId="0" applyNumberFormat="1" applyFont="1" applyFill="1" applyAlignment="1">
      <alignment wrapText="1"/>
    </xf>
    <xf numFmtId="44" fontId="9" fillId="0" borderId="0" xfId="1" applyFont="1" applyFill="1" applyAlignment="1"/>
    <xf numFmtId="44" fontId="11" fillId="0" borderId="1" xfId="2" applyNumberFormat="1" applyFont="1" applyFill="1" applyBorder="1" applyAlignment="1"/>
    <xf numFmtId="0" fontId="12" fillId="0" borderId="14" xfId="0" applyFont="1" applyFill="1" applyBorder="1" applyAlignment="1">
      <alignment horizontal="center" vertical="top" wrapText="1"/>
    </xf>
    <xf numFmtId="0" fontId="12" fillId="0" borderId="15" xfId="0" applyFont="1" applyFill="1" applyBorder="1" applyAlignment="1">
      <alignment horizontal="center" vertical="top" wrapText="1"/>
    </xf>
    <xf numFmtId="1" fontId="12" fillId="0" borderId="15" xfId="0" applyNumberFormat="1" applyFont="1" applyFill="1" applyBorder="1" applyAlignment="1">
      <alignment horizontal="center" vertical="top" wrapText="1"/>
    </xf>
    <xf numFmtId="44" fontId="12" fillId="0" borderId="15" xfId="1" applyNumberFormat="1" applyFont="1" applyFill="1" applyBorder="1" applyAlignment="1">
      <alignment horizontal="center" vertical="top" wrapText="1"/>
    </xf>
    <xf numFmtId="0" fontId="12" fillId="0" borderId="16" xfId="0" applyFont="1" applyFill="1" applyBorder="1" applyAlignment="1">
      <alignment horizontal="center" vertical="top" wrapText="1"/>
    </xf>
    <xf numFmtId="14" fontId="13" fillId="0" borderId="17" xfId="0" applyNumberFormat="1" applyFont="1" applyFill="1" applyBorder="1" applyAlignment="1">
      <alignment vertical="top"/>
    </xf>
    <xf numFmtId="49" fontId="13" fillId="0" borderId="1" xfId="2" applyNumberFormat="1" applyFont="1" applyFill="1" applyBorder="1" applyAlignment="1">
      <alignment vertical="top"/>
    </xf>
    <xf numFmtId="0" fontId="13" fillId="0" borderId="1" xfId="2" applyNumberFormat="1" applyFont="1" applyFill="1" applyBorder="1" applyAlignment="1">
      <alignment horizontal="center" vertical="top"/>
    </xf>
    <xf numFmtId="0" fontId="13" fillId="0" borderId="1" xfId="0" applyFont="1" applyFill="1" applyBorder="1" applyAlignment="1">
      <alignment vertical="top"/>
    </xf>
    <xf numFmtId="0" fontId="13" fillId="0" borderId="1" xfId="0" applyFont="1" applyFill="1" applyBorder="1" applyAlignment="1">
      <alignment vertical="top" wrapText="1"/>
    </xf>
    <xf numFmtId="44" fontId="13" fillId="0" borderId="1" xfId="1" applyNumberFormat="1" applyFont="1" applyFill="1" applyBorder="1" applyAlignment="1">
      <alignment vertical="top" wrapText="1"/>
    </xf>
    <xf numFmtId="44" fontId="13" fillId="0" borderId="1" xfId="1" applyNumberFormat="1" applyFont="1" applyFill="1" applyBorder="1" applyAlignment="1">
      <alignment vertical="top"/>
    </xf>
    <xf numFmtId="0" fontId="13" fillId="0" borderId="18" xfId="0" applyFont="1" applyFill="1" applyBorder="1" applyAlignment="1">
      <alignment vertical="top" wrapText="1"/>
    </xf>
    <xf numFmtId="0" fontId="6" fillId="0" borderId="0" xfId="0" applyFont="1" applyFill="1" applyAlignment="1">
      <alignment horizontal="center" vertical="top" wrapText="1"/>
    </xf>
    <xf numFmtId="0" fontId="6" fillId="0" borderId="0" xfId="0" applyFont="1" applyFill="1" applyAlignment="1"/>
    <xf numFmtId="0" fontId="6" fillId="0" borderId="0" xfId="0" applyFont="1" applyFill="1" applyAlignment="1">
      <alignment wrapText="1"/>
    </xf>
    <xf numFmtId="44" fontId="6" fillId="0" borderId="0" xfId="1" applyFont="1" applyFill="1" applyAlignment="1">
      <alignment wrapText="1"/>
    </xf>
    <xf numFmtId="0" fontId="6" fillId="0" borderId="2" xfId="0" applyFont="1" applyFill="1" applyBorder="1" applyAlignment="1"/>
    <xf numFmtId="0" fontId="6" fillId="0" borderId="2" xfId="0" applyFont="1" applyFill="1" applyBorder="1" applyAlignment="1">
      <alignment wrapText="1"/>
    </xf>
    <xf numFmtId="44" fontId="6" fillId="0" borderId="0" xfId="1" applyFont="1" applyFill="1" applyBorder="1" applyAlignment="1">
      <alignment wrapText="1"/>
    </xf>
    <xf numFmtId="44" fontId="6" fillId="0" borderId="0" xfId="1" applyFont="1" applyFill="1" applyBorder="1" applyAlignment="1"/>
    <xf numFmtId="44" fontId="6" fillId="0" borderId="2" xfId="1" applyFont="1" applyFill="1" applyBorder="1" applyAlignment="1">
      <alignment wrapText="1"/>
    </xf>
    <xf numFmtId="44" fontId="6" fillId="0" borderId="0" xfId="0" applyNumberFormat="1" applyFont="1" applyFill="1" applyAlignment="1">
      <alignment wrapText="1"/>
    </xf>
    <xf numFmtId="44" fontId="6" fillId="0" borderId="0" xfId="1" applyFont="1" applyFill="1" applyAlignment="1"/>
    <xf numFmtId="0" fontId="0" fillId="2" borderId="0" xfId="0" applyFill="1"/>
    <xf numFmtId="0" fontId="2" fillId="2" borderId="0" xfId="2" applyFill="1"/>
    <xf numFmtId="0" fontId="14" fillId="0" borderId="19" xfId="0" applyFont="1" applyFill="1" applyBorder="1" applyAlignment="1">
      <alignment horizontal="center" vertical="top" wrapText="1"/>
    </xf>
    <xf numFmtId="1" fontId="14" fillId="0" borderId="19" xfId="0" applyNumberFormat="1" applyFont="1" applyFill="1" applyBorder="1" applyAlignment="1">
      <alignment horizontal="center" vertical="top" wrapText="1"/>
    </xf>
    <xf numFmtId="44" fontId="14" fillId="0" borderId="19" xfId="1" applyNumberFormat="1" applyFont="1" applyFill="1" applyBorder="1" applyAlignment="1">
      <alignment horizontal="center" vertical="top" wrapText="1"/>
    </xf>
    <xf numFmtId="14" fontId="15" fillId="0" borderId="19" xfId="0" applyNumberFormat="1" applyFont="1" applyFill="1" applyBorder="1" applyAlignment="1">
      <alignment vertical="top"/>
    </xf>
    <xf numFmtId="49" fontId="15" fillId="0" borderId="19" xfId="2" applyNumberFormat="1" applyFont="1" applyFill="1" applyBorder="1" applyAlignment="1">
      <alignment vertical="top"/>
    </xf>
    <xf numFmtId="0" fontId="15" fillId="0" borderId="19" xfId="2" applyNumberFormat="1" applyFont="1" applyFill="1" applyBorder="1" applyAlignment="1">
      <alignment horizontal="center" vertical="top"/>
    </xf>
    <xf numFmtId="0" fontId="15" fillId="0" borderId="19" xfId="0" applyFont="1" applyFill="1" applyBorder="1" applyAlignment="1">
      <alignment vertical="top"/>
    </xf>
    <xf numFmtId="0" fontId="15" fillId="0" borderId="19" xfId="0" applyFont="1" applyFill="1" applyBorder="1" applyAlignment="1">
      <alignment vertical="top" wrapText="1"/>
    </xf>
    <xf numFmtId="44" fontId="15" fillId="0" borderId="19" xfId="1" applyNumberFormat="1" applyFont="1" applyFill="1" applyBorder="1" applyAlignment="1">
      <alignment vertical="top" wrapText="1"/>
    </xf>
    <xf numFmtId="44" fontId="15" fillId="0" borderId="19" xfId="1" applyNumberFormat="1" applyFont="1" applyFill="1" applyBorder="1" applyAlignment="1">
      <alignment vertical="top"/>
    </xf>
    <xf numFmtId="14" fontId="6" fillId="0" borderId="19" xfId="0" applyNumberFormat="1" applyFont="1" applyFill="1" applyBorder="1" applyAlignment="1">
      <alignment vertical="top"/>
    </xf>
    <xf numFmtId="0" fontId="6" fillId="0" borderId="19" xfId="0" applyFont="1" applyFill="1" applyBorder="1" applyAlignment="1">
      <alignment vertical="top"/>
    </xf>
    <xf numFmtId="44" fontId="6" fillId="0" borderId="19" xfId="1" applyNumberFormat="1" applyFont="1" applyFill="1" applyBorder="1" applyAlignment="1">
      <alignment vertical="top" wrapText="1"/>
    </xf>
    <xf numFmtId="44" fontId="6" fillId="0" borderId="19" xfId="1" applyNumberFormat="1" applyFont="1" applyFill="1" applyBorder="1" applyAlignment="1">
      <alignment vertical="top"/>
    </xf>
    <xf numFmtId="0" fontId="6" fillId="0" borderId="19" xfId="0" applyFont="1" applyFill="1" applyBorder="1" applyAlignment="1">
      <alignment vertical="top" wrapText="1"/>
    </xf>
    <xf numFmtId="0" fontId="6" fillId="0" borderId="19" xfId="0" applyFont="1" applyFill="1" applyBorder="1" applyAlignment="1">
      <alignment wrapText="1"/>
    </xf>
    <xf numFmtId="1" fontId="15" fillId="0" borderId="19" xfId="0" applyNumberFormat="1" applyFont="1" applyFill="1" applyBorder="1" applyAlignment="1">
      <alignment horizontal="center" vertical="top"/>
    </xf>
    <xf numFmtId="1" fontId="15" fillId="0" borderId="19" xfId="2" applyNumberFormat="1" applyFont="1" applyFill="1" applyBorder="1" applyAlignment="1">
      <alignment horizontal="center" vertical="top"/>
    </xf>
    <xf numFmtId="1" fontId="15" fillId="0" borderId="0" xfId="0" applyNumberFormat="1" applyFont="1" applyFill="1" applyAlignment="1">
      <alignment horizontal="center" vertical="top"/>
    </xf>
    <xf numFmtId="0" fontId="0" fillId="0" borderId="2" xfId="0" applyBorder="1"/>
    <xf numFmtId="0" fontId="6" fillId="0" borderId="0" xfId="0" applyFont="1" applyFill="1" applyBorder="1" applyAlignment="1"/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2" defaultPivotStyle="PivotStyleLight16"/>
  <colors>
    <mruColors>
      <color rgb="FFFF00E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jpeg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8.jpeg"/><Relationship Id="rId2" Type="http://schemas.openxmlformats.org/officeDocument/2006/relationships/image" Target="../media/image87.emf"/><Relationship Id="rId1" Type="http://schemas.openxmlformats.org/officeDocument/2006/relationships/image" Target="../media/image86.emf"/><Relationship Id="rId4" Type="http://schemas.openxmlformats.org/officeDocument/2006/relationships/image" Target="../media/image89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jpeg"/><Relationship Id="rId2" Type="http://schemas.openxmlformats.org/officeDocument/2006/relationships/image" Target="../media/image93.emf"/><Relationship Id="rId1" Type="http://schemas.openxmlformats.org/officeDocument/2006/relationships/image" Target="../media/image92.emf"/><Relationship Id="rId4" Type="http://schemas.openxmlformats.org/officeDocument/2006/relationships/image" Target="../media/image95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emf"/><Relationship Id="rId2" Type="http://schemas.openxmlformats.org/officeDocument/2006/relationships/image" Target="../media/image99.jpeg"/><Relationship Id="rId1" Type="http://schemas.openxmlformats.org/officeDocument/2006/relationships/image" Target="../media/image98.jpeg"/><Relationship Id="rId4" Type="http://schemas.openxmlformats.org/officeDocument/2006/relationships/image" Target="../media/image101.emf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jpeg"/><Relationship Id="rId2" Type="http://schemas.openxmlformats.org/officeDocument/2006/relationships/image" Target="../media/image105.jpeg"/><Relationship Id="rId1" Type="http://schemas.openxmlformats.org/officeDocument/2006/relationships/image" Target="../media/image104.jpeg"/><Relationship Id="rId4" Type="http://schemas.openxmlformats.org/officeDocument/2006/relationships/image" Target="../media/image10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9.emf"/><Relationship Id="rId1" Type="http://schemas.openxmlformats.org/officeDocument/2006/relationships/image" Target="../media/image108.emf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3.emf"/><Relationship Id="rId1" Type="http://schemas.openxmlformats.org/officeDocument/2006/relationships/image" Target="../media/image112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eg"/><Relationship Id="rId2" Type="http://schemas.openxmlformats.org/officeDocument/2006/relationships/image" Target="../media/image11.emf"/><Relationship Id="rId1" Type="http://schemas.openxmlformats.org/officeDocument/2006/relationships/image" Target="../media/image10.emf"/><Relationship Id="rId4" Type="http://schemas.openxmlformats.org/officeDocument/2006/relationships/image" Target="../media/image13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jpeg"/><Relationship Id="rId7" Type="http://schemas.openxmlformats.org/officeDocument/2006/relationships/image" Target="../media/image22.jpeg"/><Relationship Id="rId12" Type="http://schemas.openxmlformats.org/officeDocument/2006/relationships/image" Target="../media/image27.emf"/><Relationship Id="rId2" Type="http://schemas.openxmlformats.org/officeDocument/2006/relationships/image" Target="../media/image17.emf"/><Relationship Id="rId1" Type="http://schemas.openxmlformats.org/officeDocument/2006/relationships/image" Target="../media/image16.emf"/><Relationship Id="rId6" Type="http://schemas.openxmlformats.org/officeDocument/2006/relationships/image" Target="../media/image21.emf"/><Relationship Id="rId11" Type="http://schemas.openxmlformats.org/officeDocument/2006/relationships/image" Target="../media/image26.emf"/><Relationship Id="rId5" Type="http://schemas.openxmlformats.org/officeDocument/2006/relationships/image" Target="../media/image20.emf"/><Relationship Id="rId10" Type="http://schemas.openxmlformats.org/officeDocument/2006/relationships/image" Target="../media/image25.emf"/><Relationship Id="rId4" Type="http://schemas.openxmlformats.org/officeDocument/2006/relationships/image" Target="../media/image19.jpeg"/><Relationship Id="rId9" Type="http://schemas.openxmlformats.org/officeDocument/2006/relationships/image" Target="../media/image24.em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3" Type="http://schemas.openxmlformats.org/officeDocument/2006/relationships/image" Target="../media/image32.emf"/><Relationship Id="rId7" Type="http://schemas.openxmlformats.org/officeDocument/2006/relationships/image" Target="../media/image36.emf"/><Relationship Id="rId2" Type="http://schemas.openxmlformats.org/officeDocument/2006/relationships/image" Target="../media/image31.emf"/><Relationship Id="rId1" Type="http://schemas.openxmlformats.org/officeDocument/2006/relationships/image" Target="../media/image30.png"/><Relationship Id="rId6" Type="http://schemas.openxmlformats.org/officeDocument/2006/relationships/image" Target="../media/image35.emf"/><Relationship Id="rId5" Type="http://schemas.openxmlformats.org/officeDocument/2006/relationships/image" Target="../media/image34.png"/><Relationship Id="rId4" Type="http://schemas.openxmlformats.org/officeDocument/2006/relationships/image" Target="../media/image33.emf"/><Relationship Id="rId9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42.emf"/><Relationship Id="rId1" Type="http://schemas.openxmlformats.org/officeDocument/2006/relationships/image" Target="../media/image41.emf"/><Relationship Id="rId5" Type="http://schemas.openxmlformats.org/officeDocument/2006/relationships/image" Target="../media/image43.jpeg"/><Relationship Id="rId4" Type="http://schemas.openxmlformats.org/officeDocument/2006/relationships/image" Target="../media/image3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emf"/><Relationship Id="rId1" Type="http://schemas.openxmlformats.org/officeDocument/2006/relationships/image" Target="../media/image46.emf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51.emf"/><Relationship Id="rId1" Type="http://schemas.openxmlformats.org/officeDocument/2006/relationships/image" Target="../media/image50.emf"/><Relationship Id="rId6" Type="http://schemas.openxmlformats.org/officeDocument/2006/relationships/image" Target="../media/image54.emf"/><Relationship Id="rId5" Type="http://schemas.openxmlformats.org/officeDocument/2006/relationships/image" Target="../media/image53.emf"/><Relationship Id="rId4" Type="http://schemas.openxmlformats.org/officeDocument/2006/relationships/image" Target="../media/image52.emf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emf"/><Relationship Id="rId3" Type="http://schemas.openxmlformats.org/officeDocument/2006/relationships/image" Target="../media/image59.png"/><Relationship Id="rId7" Type="http://schemas.openxmlformats.org/officeDocument/2006/relationships/image" Target="../media/image63.emf"/><Relationship Id="rId2" Type="http://schemas.openxmlformats.org/officeDocument/2006/relationships/image" Target="../media/image58.emf"/><Relationship Id="rId1" Type="http://schemas.openxmlformats.org/officeDocument/2006/relationships/image" Target="../media/image57.emf"/><Relationship Id="rId6" Type="http://schemas.openxmlformats.org/officeDocument/2006/relationships/image" Target="../media/image62.jpeg"/><Relationship Id="rId5" Type="http://schemas.openxmlformats.org/officeDocument/2006/relationships/image" Target="../media/image61.jpeg"/><Relationship Id="rId4" Type="http://schemas.openxmlformats.org/officeDocument/2006/relationships/image" Target="../media/image60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emf"/><Relationship Id="rId13" Type="http://schemas.openxmlformats.org/officeDocument/2006/relationships/image" Target="../media/image79.emf"/><Relationship Id="rId3" Type="http://schemas.openxmlformats.org/officeDocument/2006/relationships/image" Target="../media/image69.emf"/><Relationship Id="rId7" Type="http://schemas.openxmlformats.org/officeDocument/2006/relationships/image" Target="../media/image73.emf"/><Relationship Id="rId12" Type="http://schemas.openxmlformats.org/officeDocument/2006/relationships/image" Target="../media/image78.emf"/><Relationship Id="rId17" Type="http://schemas.openxmlformats.org/officeDocument/2006/relationships/image" Target="../media/image83.emf"/><Relationship Id="rId2" Type="http://schemas.openxmlformats.org/officeDocument/2006/relationships/image" Target="../media/image68.emf"/><Relationship Id="rId16" Type="http://schemas.openxmlformats.org/officeDocument/2006/relationships/image" Target="../media/image82.emf"/><Relationship Id="rId1" Type="http://schemas.openxmlformats.org/officeDocument/2006/relationships/image" Target="../media/image67.emf"/><Relationship Id="rId6" Type="http://schemas.openxmlformats.org/officeDocument/2006/relationships/image" Target="../media/image72.emf"/><Relationship Id="rId11" Type="http://schemas.openxmlformats.org/officeDocument/2006/relationships/image" Target="../media/image77.emf"/><Relationship Id="rId5" Type="http://schemas.openxmlformats.org/officeDocument/2006/relationships/image" Target="../media/image71.emf"/><Relationship Id="rId15" Type="http://schemas.openxmlformats.org/officeDocument/2006/relationships/image" Target="../media/image81.emf"/><Relationship Id="rId10" Type="http://schemas.openxmlformats.org/officeDocument/2006/relationships/image" Target="../media/image76.emf"/><Relationship Id="rId4" Type="http://schemas.openxmlformats.org/officeDocument/2006/relationships/image" Target="../media/image70.emf"/><Relationship Id="rId9" Type="http://schemas.openxmlformats.org/officeDocument/2006/relationships/image" Target="../media/image75.emf"/><Relationship Id="rId14" Type="http://schemas.openxmlformats.org/officeDocument/2006/relationships/image" Target="../media/image80.emf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emf"/><Relationship Id="rId1" Type="http://schemas.openxmlformats.org/officeDocument/2006/relationships/image" Target="../media/image8.emf"/></Relationships>
</file>

<file path=xl/drawings/_rels/vmlDrawing10.vml.rels><?xml version="1.0" encoding="UTF-8" standalone="yes"?>
<Relationships xmlns="http://schemas.openxmlformats.org/package/2006/relationships"><Relationship Id="rId2" Type="http://schemas.openxmlformats.org/officeDocument/2006/relationships/image" Target="../media/image91.emf"/><Relationship Id="rId1" Type="http://schemas.openxmlformats.org/officeDocument/2006/relationships/image" Target="../media/image90.emf"/></Relationships>
</file>

<file path=xl/drawings/_rels/vmlDrawing11.vml.rels><?xml version="1.0" encoding="UTF-8" standalone="yes"?>
<Relationships xmlns="http://schemas.openxmlformats.org/package/2006/relationships"><Relationship Id="rId2" Type="http://schemas.openxmlformats.org/officeDocument/2006/relationships/image" Target="../media/image97.emf"/><Relationship Id="rId1" Type="http://schemas.openxmlformats.org/officeDocument/2006/relationships/image" Target="../media/image96.emf"/></Relationships>
</file>

<file path=xl/drawings/_rels/vmlDrawing12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emf"/><Relationship Id="rId1" Type="http://schemas.openxmlformats.org/officeDocument/2006/relationships/image" Target="../media/image102.emf"/></Relationships>
</file>

<file path=xl/drawings/_rels/vmlDrawing13.vml.rels><?xml version="1.0" encoding="UTF-8" standalone="yes"?>
<Relationships xmlns="http://schemas.openxmlformats.org/package/2006/relationships"><Relationship Id="rId2" Type="http://schemas.openxmlformats.org/officeDocument/2006/relationships/image" Target="../media/image111.emf"/><Relationship Id="rId1" Type="http://schemas.openxmlformats.org/officeDocument/2006/relationships/image" Target="../media/image110.emf"/></Relationships>
</file>

<file path=xl/drawings/_rels/vmlDrawing14.vml.rels><?xml version="1.0" encoding="UTF-8" standalone="yes"?>
<Relationships xmlns="http://schemas.openxmlformats.org/package/2006/relationships"><Relationship Id="rId2" Type="http://schemas.openxmlformats.org/officeDocument/2006/relationships/image" Target="../media/image115.emf"/><Relationship Id="rId1" Type="http://schemas.openxmlformats.org/officeDocument/2006/relationships/image" Target="../media/image114.emf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15.emf"/><Relationship Id="rId1" Type="http://schemas.openxmlformats.org/officeDocument/2006/relationships/image" Target="../media/image14.emf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29.emf"/><Relationship Id="rId1" Type="http://schemas.openxmlformats.org/officeDocument/2006/relationships/image" Target="../media/image28.emf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40.emf"/><Relationship Id="rId1" Type="http://schemas.openxmlformats.org/officeDocument/2006/relationships/image" Target="../media/image39.emf"/></Relationships>
</file>

<file path=xl/drawings/_rels/vmlDrawing5.vml.rels><?xml version="1.0" encoding="UTF-8" standalone="yes"?>
<Relationships xmlns="http://schemas.openxmlformats.org/package/2006/relationships"><Relationship Id="rId2" Type="http://schemas.openxmlformats.org/officeDocument/2006/relationships/image" Target="../media/image45.emf"/><Relationship Id="rId1" Type="http://schemas.openxmlformats.org/officeDocument/2006/relationships/image" Target="../media/image44.emf"/></Relationships>
</file>

<file path=xl/drawings/_rels/vmlDrawing6.vml.rels><?xml version="1.0" encoding="UTF-8" standalone="yes"?>
<Relationships xmlns="http://schemas.openxmlformats.org/package/2006/relationships"><Relationship Id="rId2" Type="http://schemas.openxmlformats.org/officeDocument/2006/relationships/image" Target="../media/image49.emf"/><Relationship Id="rId1" Type="http://schemas.openxmlformats.org/officeDocument/2006/relationships/image" Target="../media/image48.emf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56.emf"/><Relationship Id="rId1" Type="http://schemas.openxmlformats.org/officeDocument/2006/relationships/image" Target="../media/image55.emf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66.emf"/><Relationship Id="rId1" Type="http://schemas.openxmlformats.org/officeDocument/2006/relationships/image" Target="../media/image65.emf"/></Relationships>
</file>

<file path=xl/drawings/_rels/vmlDrawing9.vml.rels><?xml version="1.0" encoding="UTF-8" standalone="yes"?>
<Relationships xmlns="http://schemas.openxmlformats.org/package/2006/relationships"><Relationship Id="rId2" Type="http://schemas.openxmlformats.org/officeDocument/2006/relationships/image" Target="../media/image85.emf"/><Relationship Id="rId1" Type="http://schemas.openxmlformats.org/officeDocument/2006/relationships/image" Target="../media/image8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38100</xdr:colOff>
          <xdr:row>2</xdr:row>
          <xdr:rowOff>190500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71D2DB27-62FB-9D4D-AF24-3DDBFE10EEC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889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54000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38100</xdr:colOff>
          <xdr:row>6</xdr:row>
          <xdr:rowOff>50800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494FE5F9-A2B8-B14B-8FDE-07939ADB0CA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889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096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17275244-0D00-2A4E-A57B-92D78F2F7514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 editAs="oneCell">
    <xdr:from>
      <xdr:col>0</xdr:col>
      <xdr:colOff>50799</xdr:colOff>
      <xdr:row>19</xdr:row>
      <xdr:rowOff>25401</xdr:rowOff>
    </xdr:from>
    <xdr:to>
      <xdr:col>9</xdr:col>
      <xdr:colOff>434909</xdr:colOff>
      <xdr:row>34</xdr:row>
      <xdr:rowOff>95505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9B2C5B8-88C4-E044-9DD7-71531A6E04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/>
      </xdr:blipFill>
      <xdr:spPr>
        <a:xfrm>
          <a:off x="50799" y="3886201"/>
          <a:ext cx="6236270" cy="3118104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40</xdr:col>
      <xdr:colOff>114735</xdr:colOff>
      <xdr:row>2</xdr:row>
      <xdr:rowOff>97020</xdr:rowOff>
    </xdr:from>
    <xdr:to>
      <xdr:col>49</xdr:col>
      <xdr:colOff>480495</xdr:colOff>
      <xdr:row>42</xdr:row>
      <xdr:rowOff>15740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5C2C6277-64FF-2B46-845A-8E88C09990B4}"/>
            </a:ext>
          </a:extLst>
        </xdr:cNvPr>
        <xdr:cNvGrpSpPr/>
      </xdr:nvGrpSpPr>
      <xdr:grpSpPr>
        <a:xfrm>
          <a:off x="26022735" y="503420"/>
          <a:ext cx="6195060" cy="8046720"/>
          <a:chOff x="429438" y="-1153490"/>
          <a:chExt cx="7186339" cy="5919180"/>
        </a:xfrm>
      </xdr:grpSpPr>
      <xdr:pic>
        <xdr:nvPicPr>
          <xdr:cNvPr id="7" name="Picture 6">
            <a:extLst>
              <a:ext uri="{FF2B5EF4-FFF2-40B4-BE49-F238E27FC236}">
                <a16:creationId xmlns:a16="http://schemas.microsoft.com/office/drawing/2014/main" id="{4F1302C7-DAB0-ED4B-AFCC-11AB216283D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429438" y="-1153490"/>
            <a:ext cx="7186339" cy="5919180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8" name="Oval 7">
            <a:extLst>
              <a:ext uri="{FF2B5EF4-FFF2-40B4-BE49-F238E27FC236}">
                <a16:creationId xmlns:a16="http://schemas.microsoft.com/office/drawing/2014/main" id="{2C6BD852-423E-274F-B0E8-959071484FCE}"/>
              </a:ext>
            </a:extLst>
          </xdr:cNvPr>
          <xdr:cNvSpPr/>
        </xdr:nvSpPr>
        <xdr:spPr>
          <a:xfrm>
            <a:off x="994272" y="2121455"/>
            <a:ext cx="5617892" cy="420449"/>
          </a:xfrm>
          <a:prstGeom prst="ellipse">
            <a:avLst/>
          </a:prstGeom>
          <a:noFill/>
          <a:ln w="254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10</xdr:col>
      <xdr:colOff>113259</xdr:colOff>
      <xdr:row>2</xdr:row>
      <xdr:rowOff>182677</xdr:rowOff>
    </xdr:from>
    <xdr:to>
      <xdr:col>19</xdr:col>
      <xdr:colOff>479019</xdr:colOff>
      <xdr:row>42</xdr:row>
      <xdr:rowOff>101397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7F61513-DC2E-2348-831E-3E3E16435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615659" y="589077"/>
          <a:ext cx="6217920" cy="804672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20</xdr:col>
      <xdr:colOff>115093</xdr:colOff>
      <xdr:row>2</xdr:row>
      <xdr:rowOff>176216</xdr:rowOff>
    </xdr:from>
    <xdr:to>
      <xdr:col>29</xdr:col>
      <xdr:colOff>480853</xdr:colOff>
      <xdr:row>42</xdr:row>
      <xdr:rowOff>94936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D2B0DEF-1314-994D-A2A8-940062B98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19893" y="582616"/>
          <a:ext cx="6217920" cy="804672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182613</xdr:colOff>
      <xdr:row>2</xdr:row>
      <xdr:rowOff>111761</xdr:rowOff>
    </xdr:from>
    <xdr:to>
      <xdr:col>39</xdr:col>
      <xdr:colOff>548373</xdr:colOff>
      <xdr:row>42</xdr:row>
      <xdr:rowOff>30481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C7EEA1A-3BEB-F640-A162-5B0B7CE8F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689813" y="518161"/>
          <a:ext cx="621792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596952</xdr:colOff>
      <xdr:row>34</xdr:row>
      <xdr:rowOff>50799</xdr:rowOff>
    </xdr:from>
    <xdr:to>
      <xdr:col>39</xdr:col>
      <xdr:colOff>269946</xdr:colOff>
      <xdr:row>39</xdr:row>
      <xdr:rowOff>65733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6971B7DC-AB8A-A44F-ACD6-3656CD8C27E0}"/>
            </a:ext>
          </a:extLst>
        </xdr:cNvPr>
        <xdr:cNvSpPr/>
      </xdr:nvSpPr>
      <xdr:spPr>
        <a:xfrm>
          <a:off x="20104152" y="6959599"/>
          <a:ext cx="5525154" cy="1030934"/>
        </a:xfrm>
        <a:prstGeom prst="ellipse">
          <a:avLst/>
        </a:prstGeom>
        <a:noFill/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F300D8E-0A49-C144-A1EE-9EA48F617EC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2093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BE93346D-E891-EE47-86FB-5DF1E0AD2E2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20934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52D0341-F1C5-984C-B90B-4245517CF738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 editAs="oneCell">
    <xdr:from>
      <xdr:col>0</xdr:col>
      <xdr:colOff>148166</xdr:colOff>
      <xdr:row>11</xdr:row>
      <xdr:rowOff>171668</xdr:rowOff>
    </xdr:from>
    <xdr:to>
      <xdr:col>9</xdr:col>
      <xdr:colOff>641133</xdr:colOff>
      <xdr:row>34</xdr:row>
      <xdr:rowOff>149882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4901DF6-3A76-4646-ACDF-6D3FDC760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924126" y="1724041"/>
          <a:ext cx="4846548" cy="6398467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65977</xdr:colOff>
      <xdr:row>5</xdr:row>
      <xdr:rowOff>105833</xdr:rowOff>
    </xdr:from>
    <xdr:to>
      <xdr:col>19</xdr:col>
      <xdr:colOff>558945</xdr:colOff>
      <xdr:row>43</xdr:row>
      <xdr:rowOff>180009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82D7101-D4DF-0D44-B8D5-1A10ECD6B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7644" y="1164166"/>
          <a:ext cx="6398468" cy="811751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2FD46FA-E7F3-3648-9B0E-45E909805D3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2195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AAF2F748-E114-D448-9458-28254165C1A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21958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2165E31-2F58-5E42-8A28-4023FB262C9F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>
    <xdr:from>
      <xdr:col>10</xdr:col>
      <xdr:colOff>124375</xdr:colOff>
      <xdr:row>3</xdr:row>
      <xdr:rowOff>148168</xdr:rowOff>
    </xdr:from>
    <xdr:to>
      <xdr:col>26</xdr:col>
      <xdr:colOff>6071</xdr:colOff>
      <xdr:row>42</xdr:row>
      <xdr:rowOff>10678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87E7EF50-B8D7-E940-815E-28F2B4633988}"/>
            </a:ext>
          </a:extLst>
        </xdr:cNvPr>
        <xdr:cNvGrpSpPr/>
      </xdr:nvGrpSpPr>
      <xdr:grpSpPr>
        <a:xfrm>
          <a:off x="6686042" y="783168"/>
          <a:ext cx="10380362" cy="8117510"/>
          <a:chOff x="15111386" y="63940606"/>
          <a:chExt cx="12801830" cy="8245015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FB2EC5C-2372-CB4F-811E-4AF00446A55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5111386" y="63940606"/>
            <a:ext cx="7890787" cy="8245015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7" name="Oval 6">
            <a:extLst>
              <a:ext uri="{FF2B5EF4-FFF2-40B4-BE49-F238E27FC236}">
                <a16:creationId xmlns:a16="http://schemas.microsoft.com/office/drawing/2014/main" id="{3181CF27-83AF-8C4B-B666-3880552C8F10}"/>
              </a:ext>
            </a:extLst>
          </xdr:cNvPr>
          <xdr:cNvSpPr/>
        </xdr:nvSpPr>
        <xdr:spPr>
          <a:xfrm>
            <a:off x="20268712" y="67945000"/>
            <a:ext cx="7644504" cy="2428875"/>
          </a:xfrm>
          <a:prstGeom prst="ellipse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19</xdr:row>
      <xdr:rowOff>187833</xdr:rowOff>
    </xdr:from>
    <xdr:to>
      <xdr:col>9</xdr:col>
      <xdr:colOff>492967</xdr:colOff>
      <xdr:row>42</xdr:row>
      <xdr:rowOff>166046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CB40D8E-04D0-474A-A407-88D1381450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775961" y="3433539"/>
          <a:ext cx="4846546" cy="6398467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131355</xdr:colOff>
      <xdr:row>4</xdr:row>
      <xdr:rowOff>187693</xdr:rowOff>
    </xdr:from>
    <xdr:to>
      <xdr:col>19</xdr:col>
      <xdr:colOff>443775</xdr:colOff>
      <xdr:row>43</xdr:row>
      <xdr:rowOff>53547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882AF474-57FA-3142-9F71-6E992BECF4A1}"/>
            </a:ext>
          </a:extLst>
        </xdr:cNvPr>
        <xdr:cNvGrpSpPr>
          <a:grpSpLocks noChangeAspect="1"/>
        </xdr:cNvGrpSpPr>
      </xdr:nvGrpSpPr>
      <xdr:grpSpPr>
        <a:xfrm>
          <a:off x="6608355" y="1000493"/>
          <a:ext cx="6141720" cy="7790654"/>
          <a:chOff x="15424652" y="75539782"/>
          <a:chExt cx="7902476" cy="8244353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426A4EB1-0A8F-104F-892F-8F7C0AB6A58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5424652" y="75539782"/>
            <a:ext cx="7902476" cy="8244353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4" name="Oval 3">
            <a:extLst>
              <a:ext uri="{FF2B5EF4-FFF2-40B4-BE49-F238E27FC236}">
                <a16:creationId xmlns:a16="http://schemas.microsoft.com/office/drawing/2014/main" id="{11446019-B079-AE4E-BEFC-2FF2A3AEAC2D}"/>
              </a:ext>
            </a:extLst>
          </xdr:cNvPr>
          <xdr:cNvSpPr/>
        </xdr:nvSpPr>
        <xdr:spPr>
          <a:xfrm>
            <a:off x="15674487" y="78377103"/>
            <a:ext cx="7644504" cy="609354"/>
          </a:xfrm>
          <a:prstGeom prst="ellipse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5" name="Oval 4">
          <a:extLst>
            <a:ext uri="{FF2B5EF4-FFF2-40B4-BE49-F238E27FC236}">
              <a16:creationId xmlns:a16="http://schemas.microsoft.com/office/drawing/2014/main" id="{F97F3570-1103-7C48-B344-5FE76266596C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6" name="Oval 5">
          <a:extLst>
            <a:ext uri="{FF2B5EF4-FFF2-40B4-BE49-F238E27FC236}">
              <a16:creationId xmlns:a16="http://schemas.microsoft.com/office/drawing/2014/main" id="{D6C1FA7A-A165-D046-9D42-B411222C9504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7" name="Oval 6">
          <a:extLst>
            <a:ext uri="{FF2B5EF4-FFF2-40B4-BE49-F238E27FC236}">
              <a16:creationId xmlns:a16="http://schemas.microsoft.com/office/drawing/2014/main" id="{08C30871-6F65-9F4D-BE30-A8B56B77074F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8" name="Oval 7">
          <a:extLst>
            <a:ext uri="{FF2B5EF4-FFF2-40B4-BE49-F238E27FC236}">
              <a16:creationId xmlns:a16="http://schemas.microsoft.com/office/drawing/2014/main" id="{F91E4551-784E-BB42-828A-967AF4965FEB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9" name="Oval 8">
          <a:extLst>
            <a:ext uri="{FF2B5EF4-FFF2-40B4-BE49-F238E27FC236}">
              <a16:creationId xmlns:a16="http://schemas.microsoft.com/office/drawing/2014/main" id="{75C0664D-D1AC-FF4F-8BE8-3B4DBEAE215D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10" name="Oval 9">
          <a:extLst>
            <a:ext uri="{FF2B5EF4-FFF2-40B4-BE49-F238E27FC236}">
              <a16:creationId xmlns:a16="http://schemas.microsoft.com/office/drawing/2014/main" id="{A4C6367C-CECA-D840-82A2-7BA218C6928A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11" name="Oval 10">
          <a:extLst>
            <a:ext uri="{FF2B5EF4-FFF2-40B4-BE49-F238E27FC236}">
              <a16:creationId xmlns:a16="http://schemas.microsoft.com/office/drawing/2014/main" id="{5A9C0BAF-7515-9F46-AEA7-D3254F178BA2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12" name="Oval 11">
          <a:extLst>
            <a:ext uri="{FF2B5EF4-FFF2-40B4-BE49-F238E27FC236}">
              <a16:creationId xmlns:a16="http://schemas.microsoft.com/office/drawing/2014/main" id="{C93ADF52-BA66-BA49-AA18-7307C4A708F7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13" name="Oval 12">
          <a:extLst>
            <a:ext uri="{FF2B5EF4-FFF2-40B4-BE49-F238E27FC236}">
              <a16:creationId xmlns:a16="http://schemas.microsoft.com/office/drawing/2014/main" id="{06B0DC5C-4BDF-A24B-A2D4-1A35AEA6F730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14" name="Oval 13">
          <a:extLst>
            <a:ext uri="{FF2B5EF4-FFF2-40B4-BE49-F238E27FC236}">
              <a16:creationId xmlns:a16="http://schemas.microsoft.com/office/drawing/2014/main" id="{323CA6B7-7A09-E743-B76D-6B9FCE538634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6BC88B9C-6CCF-6F4D-B967-64433AAE3158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4D501D04-0E6A-6D4F-90A4-21F7CAA9871A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237358</xdr:colOff>
      <xdr:row>25</xdr:row>
      <xdr:rowOff>121754</xdr:rowOff>
    </xdr:from>
    <xdr:to>
      <xdr:col>19</xdr:col>
      <xdr:colOff>567801</xdr:colOff>
      <xdr:row>30</xdr:row>
      <xdr:rowOff>199796</xdr:rowOff>
    </xdr:to>
    <xdr:sp macro="" textlink="">
      <xdr:nvSpPr>
        <xdr:cNvPr id="17" name="Oval 16">
          <a:extLst>
            <a:ext uri="{FF2B5EF4-FFF2-40B4-BE49-F238E27FC236}">
              <a16:creationId xmlns:a16="http://schemas.microsoft.com/office/drawing/2014/main" id="{389E4D6A-3943-7D4F-9A27-8F34A373467F}"/>
            </a:ext>
          </a:extLst>
        </xdr:cNvPr>
        <xdr:cNvSpPr/>
      </xdr:nvSpPr>
      <xdr:spPr>
        <a:xfrm>
          <a:off x="6714358" y="103550554"/>
          <a:ext cx="6159743" cy="1094042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0</xdr:col>
      <xdr:colOff>234717</xdr:colOff>
      <xdr:row>17</xdr:row>
      <xdr:rowOff>49194</xdr:rowOff>
    </xdr:from>
    <xdr:ext cx="6217920" cy="4804757"/>
    <xdr:pic>
      <xdr:nvPicPr>
        <xdr:cNvPr id="18" name="Picture 17">
          <a:extLst>
            <a:ext uri="{FF2B5EF4-FFF2-40B4-BE49-F238E27FC236}">
              <a16:creationId xmlns:a16="http://schemas.microsoft.com/office/drawing/2014/main" id="{79F297E6-E015-1345-A4B8-539AC759F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5400000">
          <a:off x="941298" y="2940946"/>
          <a:ext cx="4804757" cy="62179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one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E7601377-8891-024C-B18B-C64673F472E4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D9A664A3-F419-824E-ADE8-B6E08EB5C708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122685</xdr:colOff>
      <xdr:row>19</xdr:row>
      <xdr:rowOff>13802</xdr:rowOff>
    </xdr:from>
    <xdr:to>
      <xdr:col>3</xdr:col>
      <xdr:colOff>2098842</xdr:colOff>
      <xdr:row>22</xdr:row>
      <xdr:rowOff>4215</xdr:rowOff>
    </xdr:to>
    <xdr:sp macro="" textlink="">
      <xdr:nvSpPr>
        <xdr:cNvPr id="21" name="Oval 20">
          <a:extLst>
            <a:ext uri="{FF2B5EF4-FFF2-40B4-BE49-F238E27FC236}">
              <a16:creationId xmlns:a16="http://schemas.microsoft.com/office/drawing/2014/main" id="{3C1C5435-8CF5-584C-AEC9-2E4AD4C585B9}"/>
            </a:ext>
          </a:extLst>
        </xdr:cNvPr>
        <xdr:cNvSpPr/>
      </xdr:nvSpPr>
      <xdr:spPr>
        <a:xfrm>
          <a:off x="1418085" y="102223402"/>
          <a:ext cx="1176057" cy="60001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996981</xdr:colOff>
      <xdr:row>18</xdr:row>
      <xdr:rowOff>192938</xdr:rowOff>
    </xdr:from>
    <xdr:to>
      <xdr:col>5</xdr:col>
      <xdr:colOff>3355475</xdr:colOff>
      <xdr:row>21</xdr:row>
      <xdr:rowOff>183352</xdr:rowOff>
    </xdr:to>
    <xdr:sp macro="" textlink="">
      <xdr:nvSpPr>
        <xdr:cNvPr id="22" name="Oval 21">
          <a:extLst>
            <a:ext uri="{FF2B5EF4-FFF2-40B4-BE49-F238E27FC236}">
              <a16:creationId xmlns:a16="http://schemas.microsoft.com/office/drawing/2014/main" id="{FB430770-098E-B445-8644-5C542DD9CEE5}"/>
            </a:ext>
          </a:extLst>
        </xdr:cNvPr>
        <xdr:cNvSpPr/>
      </xdr:nvSpPr>
      <xdr:spPr>
        <a:xfrm>
          <a:off x="3879881" y="102199338"/>
          <a:ext cx="8994" cy="600014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2717802</xdr:colOff>
      <xdr:row>13</xdr:row>
      <xdr:rowOff>76201</xdr:rowOff>
    </xdr:from>
    <xdr:to>
      <xdr:col>15</xdr:col>
      <xdr:colOff>650875</xdr:colOff>
      <xdr:row>24</xdr:row>
      <xdr:rowOff>0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815FC09-81AF-1C41-9D7F-2C7A7A5BEB50}"/>
            </a:ext>
          </a:extLst>
        </xdr:cNvPr>
        <xdr:cNvCxnSpPr/>
      </xdr:nvCxnSpPr>
      <xdr:spPr>
        <a:xfrm flipH="1" flipV="1">
          <a:off x="3886202" y="101066601"/>
          <a:ext cx="6480173" cy="2158999"/>
        </a:xfrm>
        <a:prstGeom prst="straightConnector1">
          <a:avLst/>
        </a:prstGeom>
        <a:ln w="19050">
          <a:solidFill>
            <a:srgbClr val="00B0F0"/>
          </a:solidFill>
          <a:headEnd type="triangle" w="med" len="med"/>
          <a:tailEnd type="triangl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105833</xdr:colOff>
      <xdr:row>41</xdr:row>
      <xdr:rowOff>42333</xdr:rowOff>
    </xdr:from>
    <xdr:to>
      <xdr:col>28</xdr:col>
      <xdr:colOff>260047</xdr:colOff>
      <xdr:row>42</xdr:row>
      <xdr:rowOff>78620</xdr:rowOff>
    </xdr:to>
    <xdr:sp macro="" textlink="">
      <xdr:nvSpPr>
        <xdr:cNvPr id="24" name="Rounded Rectangle 23">
          <a:extLst>
            <a:ext uri="{FF2B5EF4-FFF2-40B4-BE49-F238E27FC236}">
              <a16:creationId xmlns:a16="http://schemas.microsoft.com/office/drawing/2014/main" id="{F79F54C0-2617-0348-8AED-B9B754332F84}"/>
            </a:ext>
          </a:extLst>
        </xdr:cNvPr>
        <xdr:cNvSpPr/>
      </xdr:nvSpPr>
      <xdr:spPr>
        <a:xfrm>
          <a:off x="17593733" y="106722333"/>
          <a:ext cx="801914" cy="239487"/>
        </a:xfrm>
        <a:prstGeom prst="roundRect">
          <a:avLst/>
        </a:prstGeom>
        <a:noFill/>
        <a:ln>
          <a:solidFill>
            <a:schemeClr val="accent5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63501</xdr:rowOff>
        </xdr:from>
        <xdr:to>
          <xdr:col>10</xdr:col>
          <xdr:colOff>48846</xdr:colOff>
          <xdr:row>2</xdr:row>
          <xdr:rowOff>202224</xdr:rowOff>
        </xdr:to>
        <xdr:pic>
          <xdr:nvPicPr>
            <xdr:cNvPr id="26" name="Picture 25">
              <a:extLst>
                <a:ext uri="{FF2B5EF4-FFF2-40B4-BE49-F238E27FC236}">
                  <a16:creationId xmlns:a16="http://schemas.microsoft.com/office/drawing/2014/main" id="{F0E28496-5F43-6546-9AAF-17E53640B2B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3569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0" y="266701"/>
              <a:ext cx="6525846" cy="341923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139701</xdr:rowOff>
        </xdr:from>
        <xdr:to>
          <xdr:col>10</xdr:col>
          <xdr:colOff>48846</xdr:colOff>
          <xdr:row>5</xdr:row>
          <xdr:rowOff>65455</xdr:rowOff>
        </xdr:to>
        <xdr:pic>
          <xdr:nvPicPr>
            <xdr:cNvPr id="27" name="Picture 26">
              <a:extLst>
                <a:ext uri="{FF2B5EF4-FFF2-40B4-BE49-F238E27FC236}">
                  <a16:creationId xmlns:a16="http://schemas.microsoft.com/office/drawing/2014/main" id="{845DB865-9A47-8E48-87B7-7B28CADF076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6:$H$6" spid="_x0000_s3570"/>
                </a:ext>
              </a:extLst>
            </xdr:cNvPicPr>
          </xdr:nvPicPr>
          <xdr:blipFill>
            <a:blip xmlns:r="http://schemas.openxmlformats.org/officeDocument/2006/relationships" r:embed="rId4"/>
            <a:srcRect/>
            <a:stretch>
              <a:fillRect/>
            </a:stretch>
          </xdr:blipFill>
          <xdr:spPr bwMode="auto">
            <a:xfrm>
              <a:off x="0" y="749301"/>
              <a:ext cx="6525846" cy="332154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oneCellAnchor>
    <xdr:from>
      <xdr:col>1</xdr:col>
      <xdr:colOff>0</xdr:colOff>
      <xdr:row>6</xdr:row>
      <xdr:rowOff>0</xdr:rowOff>
    </xdr:from>
    <xdr:ext cx="5181600" cy="436786"/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A8A4258D-E589-4243-ACDA-5944B8F13ACA}"/>
            </a:ext>
          </a:extLst>
        </xdr:cNvPr>
        <xdr:cNvSpPr txBox="1"/>
      </xdr:nvSpPr>
      <xdr:spPr>
        <a:xfrm>
          <a:off x="647700" y="1219200"/>
          <a:ext cx="5181600" cy="436786"/>
        </a:xfrm>
        <a:prstGeom prst="rect">
          <a:avLst/>
        </a:prstGeom>
        <a:solidFill>
          <a:schemeClr val="lt1"/>
        </a:solidFill>
        <a:ln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/>
            <a:t>Everyone had pizza the night before $61,</a:t>
          </a:r>
          <a:r>
            <a:rPr lang="en-US" sz="1100" baseline="0"/>
            <a:t> but only two sandwiches at Buc-ee's.  What did everyone else eat?</a:t>
          </a:r>
          <a:endParaRPr lang="en-US" sz="1100"/>
        </a:p>
      </xdr:txBody>
    </xdr:sp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76926</xdr:colOff>
      <xdr:row>9</xdr:row>
      <xdr:rowOff>72044</xdr:rowOff>
    </xdr:from>
    <xdr:ext cx="6217920" cy="4804756"/>
    <xdr:pic>
      <xdr:nvPicPr>
        <xdr:cNvPr id="11" name="Picture 10">
          <a:extLst>
            <a:ext uri="{FF2B5EF4-FFF2-40B4-BE49-F238E27FC236}">
              <a16:creationId xmlns:a16="http://schemas.microsoft.com/office/drawing/2014/main" id="{EF57A434-0503-7E47-ACF7-E8906B200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783508" y="1194262"/>
          <a:ext cx="4804756" cy="62179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oneCellAnchor>
  <xdr:oneCellAnchor>
    <xdr:from>
      <xdr:col>8</xdr:col>
      <xdr:colOff>147652</xdr:colOff>
      <xdr:row>4</xdr:row>
      <xdr:rowOff>60360</xdr:rowOff>
    </xdr:from>
    <xdr:ext cx="6217920" cy="8046721"/>
    <xdr:pic>
      <xdr:nvPicPr>
        <xdr:cNvPr id="12" name="Picture 11">
          <a:extLst>
            <a:ext uri="{FF2B5EF4-FFF2-40B4-BE49-F238E27FC236}">
              <a16:creationId xmlns:a16="http://schemas.microsoft.com/office/drawing/2014/main" id="{F8CAE748-D279-844D-A2C6-4C79F0C70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30497" y="892429"/>
          <a:ext cx="6217920" cy="8046721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oneCellAnchor>
  <xdr:oneCellAnchor>
    <xdr:from>
      <xdr:col>0</xdr:col>
      <xdr:colOff>123576</xdr:colOff>
      <xdr:row>30</xdr:row>
      <xdr:rowOff>81978</xdr:rowOff>
    </xdr:from>
    <xdr:ext cx="6217920" cy="2760434"/>
    <xdr:pic>
      <xdr:nvPicPr>
        <xdr:cNvPr id="13" name="Picture 12">
          <a:extLst>
            <a:ext uri="{FF2B5EF4-FFF2-40B4-BE49-F238E27FC236}">
              <a16:creationId xmlns:a16="http://schemas.microsoft.com/office/drawing/2014/main" id="{AB9EE50E-F3E1-9C43-9454-255F22E1838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/>
      </xdr:blipFill>
      <xdr:spPr>
        <a:xfrm>
          <a:off x="123576" y="6177978"/>
          <a:ext cx="6217920" cy="2760434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oneCellAnchor>
  <xdr:oneCellAnchor>
    <xdr:from>
      <xdr:col>18</xdr:col>
      <xdr:colOff>151251</xdr:colOff>
      <xdr:row>5</xdr:row>
      <xdr:rowOff>28902</xdr:rowOff>
    </xdr:from>
    <xdr:ext cx="6217920" cy="7922159"/>
    <xdr:pic>
      <xdr:nvPicPr>
        <xdr:cNvPr id="14" name="Picture 13">
          <a:extLst>
            <a:ext uri="{FF2B5EF4-FFF2-40B4-BE49-F238E27FC236}">
              <a16:creationId xmlns:a16="http://schemas.microsoft.com/office/drawing/2014/main" id="{B9D34258-031F-7B49-9E6D-973E9AD440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 l="874" t="2" r="874" b="28799"/>
        <a:stretch/>
      </xdr:blipFill>
      <xdr:spPr>
        <a:xfrm>
          <a:off x="12993579" y="1068988"/>
          <a:ext cx="6217920" cy="7922159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oneCellAnchor>
  <xdr:twoCellAnchor>
    <xdr:from>
      <xdr:col>8</xdr:col>
      <xdr:colOff>109655</xdr:colOff>
      <xdr:row>22</xdr:row>
      <xdr:rowOff>8363</xdr:rowOff>
    </xdr:from>
    <xdr:to>
      <xdr:col>17</xdr:col>
      <xdr:colOff>537673</xdr:colOff>
      <xdr:row>23</xdr:row>
      <xdr:rowOff>125330</xdr:rowOff>
    </xdr:to>
    <xdr:sp macro="" textlink="">
      <xdr:nvSpPr>
        <xdr:cNvPr id="15" name="Oval 14">
          <a:extLst>
            <a:ext uri="{FF2B5EF4-FFF2-40B4-BE49-F238E27FC236}">
              <a16:creationId xmlns:a16="http://schemas.microsoft.com/office/drawing/2014/main" id="{4E199854-36EE-5B48-B7FF-F7D07BD97C7F}"/>
            </a:ext>
          </a:extLst>
        </xdr:cNvPr>
        <xdr:cNvSpPr/>
      </xdr:nvSpPr>
      <xdr:spPr>
        <a:xfrm>
          <a:off x="5291255" y="111971563"/>
          <a:ext cx="6257318" cy="320167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1115431</xdr:colOff>
      <xdr:row>17</xdr:row>
      <xdr:rowOff>9911</xdr:rowOff>
    </xdr:from>
    <xdr:to>
      <xdr:col>21</xdr:col>
      <xdr:colOff>402993</xdr:colOff>
      <xdr:row>20</xdr:row>
      <xdr:rowOff>107174</xdr:rowOff>
    </xdr:to>
    <xdr:sp macro="" textlink="">
      <xdr:nvSpPr>
        <xdr:cNvPr id="16" name="Oval 15">
          <a:extLst>
            <a:ext uri="{FF2B5EF4-FFF2-40B4-BE49-F238E27FC236}">
              <a16:creationId xmlns:a16="http://schemas.microsoft.com/office/drawing/2014/main" id="{79539343-3138-0E4B-81D7-DA6C634EC0F2}"/>
            </a:ext>
          </a:extLst>
        </xdr:cNvPr>
        <xdr:cNvSpPr/>
      </xdr:nvSpPr>
      <xdr:spPr>
        <a:xfrm>
          <a:off x="12304131" y="110957111"/>
          <a:ext cx="1700562" cy="706863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537673</xdr:colOff>
      <xdr:row>18</xdr:row>
      <xdr:rowOff>160143</xdr:rowOff>
    </xdr:from>
    <xdr:to>
      <xdr:col>18</xdr:col>
      <xdr:colOff>1115431</xdr:colOff>
      <xdr:row>22</xdr:row>
      <xdr:rowOff>168447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80521A3A-D151-CC46-9CEC-7D4876C76289}"/>
            </a:ext>
          </a:extLst>
        </xdr:cNvPr>
        <xdr:cNvCxnSpPr>
          <a:cxnSpLocks/>
          <a:stCxn id="15" idx="6"/>
          <a:endCxn id="16" idx="2"/>
        </xdr:cNvCxnSpPr>
      </xdr:nvCxnSpPr>
      <xdr:spPr>
        <a:xfrm flipV="1">
          <a:off x="11548573" y="111310543"/>
          <a:ext cx="755558" cy="821104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444501</xdr:colOff>
      <xdr:row>28</xdr:row>
      <xdr:rowOff>76201</xdr:rowOff>
    </xdr:from>
    <xdr:to>
      <xdr:col>13</xdr:col>
      <xdr:colOff>241300</xdr:colOff>
      <xdr:row>42</xdr:row>
      <xdr:rowOff>184150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8462C0CD-2932-394A-90A7-31E5053CB9CA}"/>
            </a:ext>
          </a:extLst>
        </xdr:cNvPr>
        <xdr:cNvCxnSpPr/>
      </xdr:nvCxnSpPr>
      <xdr:spPr>
        <a:xfrm flipH="1" flipV="1">
          <a:off x="2387601" y="113258601"/>
          <a:ext cx="6273799" cy="2952749"/>
        </a:xfrm>
        <a:prstGeom prst="straightConnector1">
          <a:avLst/>
        </a:prstGeom>
        <a:ln w="19050">
          <a:solidFill>
            <a:srgbClr val="00B0F0"/>
          </a:solidFill>
          <a:headEnd type="triangle" w="med" len="med"/>
          <a:tailEnd type="triangle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609600</xdr:colOff>
      <xdr:row>42</xdr:row>
      <xdr:rowOff>50079</xdr:rowOff>
    </xdr:from>
    <xdr:to>
      <xdr:col>39</xdr:col>
      <xdr:colOff>645530</xdr:colOff>
      <xdr:row>45</xdr:row>
      <xdr:rowOff>0</xdr:rowOff>
    </xdr:to>
    <xdr:cxnSp macro="">
      <xdr:nvCxnSpPr>
        <xdr:cNvPr id="19" name="Straight Connector 18">
          <a:extLst>
            <a:ext uri="{FF2B5EF4-FFF2-40B4-BE49-F238E27FC236}">
              <a16:creationId xmlns:a16="http://schemas.microsoft.com/office/drawing/2014/main" id="{5E1539AF-33AE-7A4B-8C85-BA40871762E9}"/>
            </a:ext>
          </a:extLst>
        </xdr:cNvPr>
        <xdr:cNvCxnSpPr/>
      </xdr:nvCxnSpPr>
      <xdr:spPr>
        <a:xfrm flipV="1">
          <a:off x="25222200" y="116077279"/>
          <a:ext cx="683630" cy="762721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38100</xdr:colOff>
          <xdr:row>2</xdr:row>
          <xdr:rowOff>190500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6CA4DD7-6E56-A843-80C8-94D3B29C446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2297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54000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38100</xdr:colOff>
          <xdr:row>6</xdr:row>
          <xdr:rowOff>50800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76564E83-13E1-A848-BCC7-18AEA6015C6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22976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096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AA11F7A-D930-994D-A661-2924DA992B86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022B495-1751-C449-97BD-C0070459424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559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41DA19DA-BCCB-5144-8238-B288153AD70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5597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C63796AA-A4DD-284F-AE7F-D24E6D683087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50801</xdr:rowOff>
        </xdr:from>
        <xdr:to>
          <xdr:col>9</xdr:col>
          <xdr:colOff>603031</xdr:colOff>
          <xdr:row>2</xdr:row>
          <xdr:rowOff>196632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2153323D-BBF3-BF4C-998B-A8F354DF914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786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47870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1</xdr:rowOff>
        </xdr:from>
        <xdr:to>
          <xdr:col>9</xdr:col>
          <xdr:colOff>603031</xdr:colOff>
          <xdr:row>6</xdr:row>
          <xdr:rowOff>69194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808DD450-8097-9D4E-AB1A-736F53E7CE29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7868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591208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791FB158-EA04-A84A-8A46-9239633B2F24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 editAs="oneCell">
    <xdr:from>
      <xdr:col>0</xdr:col>
      <xdr:colOff>127001</xdr:colOff>
      <xdr:row>19</xdr:row>
      <xdr:rowOff>190500</xdr:rowOff>
    </xdr:from>
    <xdr:to>
      <xdr:col>9</xdr:col>
      <xdr:colOff>508001</xdr:colOff>
      <xdr:row>34</xdr:row>
      <xdr:rowOff>79935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31E4153-AE2D-AC4E-8C6D-92ECC046192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/>
      </xdr:blipFill>
      <xdr:spPr>
        <a:xfrm>
          <a:off x="127001" y="4212167"/>
          <a:ext cx="6286500" cy="306443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10</xdr:col>
      <xdr:colOff>148167</xdr:colOff>
      <xdr:row>1</xdr:row>
      <xdr:rowOff>190500</xdr:rowOff>
    </xdr:from>
    <xdr:to>
      <xdr:col>19</xdr:col>
      <xdr:colOff>529167</xdr:colOff>
      <xdr:row>41</xdr:row>
      <xdr:rowOff>7222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7911C2-EF25-8044-B59A-5AAF82FAB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09834" y="402167"/>
          <a:ext cx="6286500" cy="8283388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50</xdr:col>
      <xdr:colOff>88899</xdr:colOff>
      <xdr:row>1</xdr:row>
      <xdr:rowOff>206374</xdr:rowOff>
    </xdr:from>
    <xdr:to>
      <xdr:col>89</xdr:col>
      <xdr:colOff>539749</xdr:colOff>
      <xdr:row>44</xdr:row>
      <xdr:rowOff>111124</xdr:rowOff>
    </xdr:to>
    <xdr:sp macro="" textlink="">
      <xdr:nvSpPr>
        <xdr:cNvPr id="15" name="Rounded Rectangle 14">
          <a:extLst>
            <a:ext uri="{FF2B5EF4-FFF2-40B4-BE49-F238E27FC236}">
              <a16:creationId xmlns:a16="http://schemas.microsoft.com/office/drawing/2014/main" id="{C8F8D803-285B-4B46-BA35-CF0A8AD5081F}"/>
            </a:ext>
          </a:extLst>
        </xdr:cNvPr>
        <xdr:cNvSpPr/>
      </xdr:nvSpPr>
      <xdr:spPr>
        <a:xfrm>
          <a:off x="32632649" y="412749"/>
          <a:ext cx="25834975" cy="8778875"/>
        </a:xfrm>
        <a:prstGeom prst="roundRect">
          <a:avLst>
            <a:gd name="adj" fmla="val 21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165100</xdr:colOff>
          <xdr:row>2</xdr:row>
          <xdr:rowOff>193173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8B04B94B-DF07-5244-B922-B26D2EE65DE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6843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51326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165100</xdr:colOff>
          <xdr:row>6</xdr:row>
          <xdr:rowOff>58821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928A3DE4-212F-0D4C-ADA2-A0F627E8618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6844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01579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57C78D41-EC8C-C847-BF28-2B21A5E41596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 editAs="oneCell">
    <xdr:from>
      <xdr:col>0</xdr:col>
      <xdr:colOff>153246</xdr:colOff>
      <xdr:row>18</xdr:row>
      <xdr:rowOff>169334</xdr:rowOff>
    </xdr:from>
    <xdr:to>
      <xdr:col>9</xdr:col>
      <xdr:colOff>513291</xdr:colOff>
      <xdr:row>42</xdr:row>
      <xdr:rowOff>23298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1BCE28-9234-A349-9ACF-FECC5050F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858724" y="3178606"/>
          <a:ext cx="4806964" cy="621792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105834</xdr:colOff>
      <xdr:row>2</xdr:row>
      <xdr:rowOff>169334</xdr:rowOff>
    </xdr:from>
    <xdr:to>
      <xdr:col>19</xdr:col>
      <xdr:colOff>486834</xdr:colOff>
      <xdr:row>41</xdr:row>
      <xdr:rowOff>197722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8875859-B78A-8B41-9F8F-10D713A9B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67501" y="592667"/>
          <a:ext cx="6286500" cy="828338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20</xdr:col>
      <xdr:colOff>169333</xdr:colOff>
      <xdr:row>12</xdr:row>
      <xdr:rowOff>201086</xdr:rowOff>
    </xdr:from>
    <xdr:to>
      <xdr:col>29</xdr:col>
      <xdr:colOff>529378</xdr:colOff>
      <xdr:row>31</xdr:row>
      <xdr:rowOff>138884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B9C117F-6EBA-184A-8301-AE32D4DF8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186833" y="2677586"/>
          <a:ext cx="6217920" cy="3858923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 editAs="oneCell">
    <xdr:from>
      <xdr:col>20</xdr:col>
      <xdr:colOff>169334</xdr:colOff>
      <xdr:row>33</xdr:row>
      <xdr:rowOff>42333</xdr:rowOff>
    </xdr:from>
    <xdr:to>
      <xdr:col>29</xdr:col>
      <xdr:colOff>529379</xdr:colOff>
      <xdr:row>42</xdr:row>
      <xdr:rowOff>133568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C05598-4ABE-FC45-8C3C-56C9017AF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186834" y="6852708"/>
          <a:ext cx="6217920" cy="194861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121709</xdr:colOff>
      <xdr:row>4</xdr:row>
      <xdr:rowOff>100541</xdr:rowOff>
    </xdr:from>
    <xdr:to>
      <xdr:col>39</xdr:col>
      <xdr:colOff>481754</xdr:colOff>
      <xdr:row>43</xdr:row>
      <xdr:rowOff>101800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633FDA2-D46C-3941-8D8D-3A3A53CDD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647959" y="926041"/>
          <a:ext cx="6217920" cy="8049884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40</xdr:col>
      <xdr:colOff>111125</xdr:colOff>
      <xdr:row>6</xdr:row>
      <xdr:rowOff>58209</xdr:rowOff>
    </xdr:from>
    <xdr:to>
      <xdr:col>49</xdr:col>
      <xdr:colOff>492125</xdr:colOff>
      <xdr:row>25</xdr:row>
      <xdr:rowOff>90382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4A37CDF-2DE4-1041-8B1B-D4E258A90C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/>
      </xdr:blipFill>
      <xdr:spPr>
        <a:xfrm>
          <a:off x="26146125" y="1296459"/>
          <a:ext cx="6238875" cy="3953298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 editAs="oneCell">
    <xdr:from>
      <xdr:col>80</xdr:col>
      <xdr:colOff>79407</xdr:colOff>
      <xdr:row>4</xdr:row>
      <xdr:rowOff>62815</xdr:rowOff>
    </xdr:from>
    <xdr:to>
      <xdr:col>89</xdr:col>
      <xdr:colOff>439452</xdr:colOff>
      <xdr:row>43</xdr:row>
      <xdr:rowOff>70695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6F47DE8-BF20-AF46-B3D6-4562FC137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149407" y="888315"/>
          <a:ext cx="6217920" cy="8056505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70</xdr:col>
      <xdr:colOff>190249</xdr:colOff>
      <xdr:row>4</xdr:row>
      <xdr:rowOff>44824</xdr:rowOff>
    </xdr:from>
    <xdr:to>
      <xdr:col>79</xdr:col>
      <xdr:colOff>550294</xdr:colOff>
      <xdr:row>43</xdr:row>
      <xdr:rowOff>52703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F0897E0-6D96-9846-BDD4-EF24896BF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5751499" y="870324"/>
          <a:ext cx="6217920" cy="8056504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50</xdr:col>
      <xdr:colOff>158750</xdr:colOff>
      <xdr:row>4</xdr:row>
      <xdr:rowOff>63500</xdr:rowOff>
    </xdr:from>
    <xdr:to>
      <xdr:col>59</xdr:col>
      <xdr:colOff>518795</xdr:colOff>
      <xdr:row>43</xdr:row>
      <xdr:rowOff>64759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B5BCB21-3254-1740-BCD2-9B247346F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2702500" y="889000"/>
          <a:ext cx="6217920" cy="8049884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60</xdr:col>
      <xdr:colOff>247319</xdr:colOff>
      <xdr:row>4</xdr:row>
      <xdr:rowOff>84254</xdr:rowOff>
    </xdr:from>
    <xdr:to>
      <xdr:col>69</xdr:col>
      <xdr:colOff>607364</xdr:colOff>
      <xdr:row>43</xdr:row>
      <xdr:rowOff>92347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F16A0E0-EE3E-5341-B4AB-76030A40D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299819" y="909754"/>
          <a:ext cx="6217920" cy="8056718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50</xdr:col>
      <xdr:colOff>71887</xdr:colOff>
      <xdr:row>3</xdr:row>
      <xdr:rowOff>71886</xdr:rowOff>
    </xdr:from>
    <xdr:to>
      <xdr:col>59</xdr:col>
      <xdr:colOff>518202</xdr:colOff>
      <xdr:row>43</xdr:row>
      <xdr:rowOff>57347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5F5B5F4-7014-254C-A36E-FF95EF08A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420944" y="646980"/>
          <a:ext cx="6269145" cy="7653386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  <a:effectLst/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23989</xdr:colOff>
          <xdr:row>2</xdr:row>
          <xdr:rowOff>196145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C7FA59A3-786B-A74B-8707-CEDD55B0FB6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5819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248356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23989</xdr:colOff>
          <xdr:row>6</xdr:row>
          <xdr:rowOff>67734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DA1C3EC8-B24C-A741-B9B9-3804541B3ED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5820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0" y="592667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0</xdr:col>
      <xdr:colOff>116416</xdr:colOff>
      <xdr:row>7</xdr:row>
      <xdr:rowOff>137583</xdr:rowOff>
    </xdr:from>
    <xdr:to>
      <xdr:col>9</xdr:col>
      <xdr:colOff>28222</xdr:colOff>
      <xdr:row>10</xdr:row>
      <xdr:rowOff>28221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21851F33-5551-8948-B0EB-E8E3039718E9}"/>
            </a:ext>
          </a:extLst>
        </xdr:cNvPr>
        <xdr:cNvSpPr txBox="1"/>
      </xdr:nvSpPr>
      <xdr:spPr>
        <a:xfrm>
          <a:off x="116416" y="1520472"/>
          <a:ext cx="5753806" cy="48330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Receipt</a:t>
          </a:r>
          <a:r>
            <a:rPr lang="en-US" sz="1100" baseline="0"/>
            <a:t> for $56.49 from Woodcraft was already reimbursed 10 days prior in check 408620306</a:t>
          </a:r>
          <a:endParaRPr lang="en-US" sz="1100"/>
        </a:p>
      </xdr:txBody>
    </xdr:sp>
    <xdr:clientData/>
  </xdr:twoCellAnchor>
  <xdr:twoCellAnchor editAs="oneCell">
    <xdr:from>
      <xdr:col>0</xdr:col>
      <xdr:colOff>42333</xdr:colOff>
      <xdr:row>19</xdr:row>
      <xdr:rowOff>105834</xdr:rowOff>
    </xdr:from>
    <xdr:to>
      <xdr:col>9</xdr:col>
      <xdr:colOff>488647</xdr:colOff>
      <xdr:row>43</xdr:row>
      <xdr:rowOff>58993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08BBF7-6ED8-A440-8190-3809EF0A60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333" y="3926417"/>
          <a:ext cx="6256564" cy="4779159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74082</xdr:colOff>
      <xdr:row>3</xdr:row>
      <xdr:rowOff>190502</xdr:rowOff>
    </xdr:from>
    <xdr:to>
      <xdr:col>19</xdr:col>
      <xdr:colOff>481752</xdr:colOff>
      <xdr:row>43</xdr:row>
      <xdr:rowOff>193889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3C36DEA-D8F1-D44F-BF29-7336D332D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529915" y="793752"/>
          <a:ext cx="621792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 editAs="oneCell">
    <xdr:from>
      <xdr:col>40</xdr:col>
      <xdr:colOff>81294</xdr:colOff>
      <xdr:row>19</xdr:row>
      <xdr:rowOff>79675</xdr:rowOff>
    </xdr:from>
    <xdr:to>
      <xdr:col>49</xdr:col>
      <xdr:colOff>527608</xdr:colOff>
      <xdr:row>43</xdr:row>
      <xdr:rowOff>52801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80AD39C-777F-FE4C-9BB3-7FD981F26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04627" y="3900258"/>
          <a:ext cx="6256564" cy="4799126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55</xdr:col>
      <xdr:colOff>404962</xdr:colOff>
      <xdr:row>7</xdr:row>
      <xdr:rowOff>12780</xdr:rowOff>
    </xdr:from>
    <xdr:to>
      <xdr:col>59</xdr:col>
      <xdr:colOff>155195</xdr:colOff>
      <xdr:row>39</xdr:row>
      <xdr:rowOff>173181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38633156-9F3D-7A49-AFFC-0E25F1CBD11A}"/>
            </a:ext>
          </a:extLst>
        </xdr:cNvPr>
        <xdr:cNvSpPr/>
      </xdr:nvSpPr>
      <xdr:spPr>
        <a:xfrm>
          <a:off x="35964962" y="1467507"/>
          <a:ext cx="2336415" cy="6810583"/>
        </a:xfrm>
        <a:prstGeom prst="roundRect">
          <a:avLst/>
        </a:prstGeom>
        <a:noFill/>
        <a:ln w="57150">
          <a:solidFill>
            <a:srgbClr val="FF0000">
              <a:alpha val="50000"/>
            </a:srgb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60</xdr:col>
      <xdr:colOff>119810</xdr:colOff>
      <xdr:row>1</xdr:row>
      <xdr:rowOff>199907</xdr:rowOff>
    </xdr:from>
    <xdr:to>
      <xdr:col>69</xdr:col>
      <xdr:colOff>516897</xdr:colOff>
      <xdr:row>43</xdr:row>
      <xdr:rowOff>189789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4D6D951-EA6F-5745-83B8-70A221D1F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925366" y="399814"/>
          <a:ext cx="6217920" cy="8385994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48</xdr:col>
      <xdr:colOff>2116</xdr:colOff>
      <xdr:row>13</xdr:row>
      <xdr:rowOff>14817</xdr:rowOff>
    </xdr:from>
    <xdr:to>
      <xdr:col>48</xdr:col>
      <xdr:colOff>642196</xdr:colOff>
      <xdr:row>13</xdr:row>
      <xdr:rowOff>197697</xdr:rowOff>
    </xdr:to>
    <xdr:sp macro="" textlink="">
      <xdr:nvSpPr>
        <xdr:cNvPr id="14" name="Rounded Rectangle 13">
          <a:extLst>
            <a:ext uri="{FF2B5EF4-FFF2-40B4-BE49-F238E27FC236}">
              <a16:creationId xmlns:a16="http://schemas.microsoft.com/office/drawing/2014/main" id="{49D6D112-AA54-A349-B65C-2265C35F192D}"/>
            </a:ext>
          </a:extLst>
        </xdr:cNvPr>
        <xdr:cNvSpPr/>
      </xdr:nvSpPr>
      <xdr:spPr>
        <a:xfrm>
          <a:off x="30990116" y="2628900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642196</xdr:colOff>
      <xdr:row>13</xdr:row>
      <xdr:rowOff>106257</xdr:rowOff>
    </xdr:from>
    <xdr:to>
      <xdr:col>52</xdr:col>
      <xdr:colOff>425451</xdr:colOff>
      <xdr:row>20</xdr:row>
      <xdr:rowOff>72389</xdr:rowOff>
    </xdr:to>
    <xdr:cxnSp macro="">
      <xdr:nvCxnSpPr>
        <xdr:cNvPr id="18" name="Curved Connector 17">
          <a:extLst>
            <a:ext uri="{FF2B5EF4-FFF2-40B4-BE49-F238E27FC236}">
              <a16:creationId xmlns:a16="http://schemas.microsoft.com/office/drawing/2014/main" id="{7BE04D84-8E52-3E4A-815E-FEF33DA6EE5E}"/>
            </a:ext>
          </a:extLst>
        </xdr:cNvPr>
        <xdr:cNvCxnSpPr>
          <a:cxnSpLocks/>
          <a:stCxn id="14" idx="3"/>
          <a:endCxn id="25" idx="1"/>
        </xdr:cNvCxnSpPr>
      </xdr:nvCxnSpPr>
      <xdr:spPr>
        <a:xfrm>
          <a:off x="31630196" y="2720340"/>
          <a:ext cx="2365588" cy="1373716"/>
        </a:xfrm>
        <a:prstGeom prst="curvedConnector3">
          <a:avLst>
            <a:gd name="adj1" fmla="val 500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52</xdr:col>
      <xdr:colOff>425451</xdr:colOff>
      <xdr:row>19</xdr:row>
      <xdr:rowOff>182033</xdr:rowOff>
    </xdr:from>
    <xdr:to>
      <xdr:col>53</xdr:col>
      <xdr:colOff>419947</xdr:colOff>
      <xdr:row>20</xdr:row>
      <xdr:rowOff>163829</xdr:rowOff>
    </xdr:to>
    <xdr:sp macro="" textlink="">
      <xdr:nvSpPr>
        <xdr:cNvPr id="25" name="Rounded Rectangle 24">
          <a:extLst>
            <a:ext uri="{FF2B5EF4-FFF2-40B4-BE49-F238E27FC236}">
              <a16:creationId xmlns:a16="http://schemas.microsoft.com/office/drawing/2014/main" id="{062F28F0-2AF7-0348-A9E1-AE86F0C50172}"/>
            </a:ext>
          </a:extLst>
        </xdr:cNvPr>
        <xdr:cNvSpPr/>
      </xdr:nvSpPr>
      <xdr:spPr>
        <a:xfrm>
          <a:off x="33995784" y="4002616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2116</xdr:colOff>
      <xdr:row>14</xdr:row>
      <xdr:rowOff>0</xdr:rowOff>
    </xdr:from>
    <xdr:to>
      <xdr:col>48</xdr:col>
      <xdr:colOff>642196</xdr:colOff>
      <xdr:row>14</xdr:row>
      <xdr:rowOff>182880</xdr:rowOff>
    </xdr:to>
    <xdr:sp macro="" textlink="">
      <xdr:nvSpPr>
        <xdr:cNvPr id="27" name="Rounded Rectangle 26">
          <a:extLst>
            <a:ext uri="{FF2B5EF4-FFF2-40B4-BE49-F238E27FC236}">
              <a16:creationId xmlns:a16="http://schemas.microsoft.com/office/drawing/2014/main" id="{13B87261-5C82-DC41-936F-73A3DB5638CA}"/>
            </a:ext>
          </a:extLst>
        </xdr:cNvPr>
        <xdr:cNvSpPr/>
      </xdr:nvSpPr>
      <xdr:spPr>
        <a:xfrm>
          <a:off x="30990116" y="2815167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642196</xdr:colOff>
      <xdr:row>14</xdr:row>
      <xdr:rowOff>91440</xdr:rowOff>
    </xdr:from>
    <xdr:to>
      <xdr:col>58</xdr:col>
      <xdr:colOff>114302</xdr:colOff>
      <xdr:row>27</xdr:row>
      <xdr:rowOff>15240</xdr:rowOff>
    </xdr:to>
    <xdr:cxnSp macro="">
      <xdr:nvCxnSpPr>
        <xdr:cNvPr id="28" name="Curved Connector 27">
          <a:extLst>
            <a:ext uri="{FF2B5EF4-FFF2-40B4-BE49-F238E27FC236}">
              <a16:creationId xmlns:a16="http://schemas.microsoft.com/office/drawing/2014/main" id="{E43FF74F-3E54-CA46-815A-6F2556F3F374}"/>
            </a:ext>
          </a:extLst>
        </xdr:cNvPr>
        <xdr:cNvCxnSpPr>
          <a:cxnSpLocks/>
          <a:stCxn id="27" idx="3"/>
          <a:endCxn id="29" idx="1"/>
        </xdr:cNvCxnSpPr>
      </xdr:nvCxnSpPr>
      <xdr:spPr>
        <a:xfrm>
          <a:off x="31630196" y="2906607"/>
          <a:ext cx="5927939" cy="2537883"/>
        </a:xfrm>
        <a:prstGeom prst="curvedConnector3">
          <a:avLst>
            <a:gd name="adj1" fmla="val 20899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58</xdr:col>
      <xdr:colOff>114302</xdr:colOff>
      <xdr:row>26</xdr:row>
      <xdr:rowOff>124883</xdr:rowOff>
    </xdr:from>
    <xdr:to>
      <xdr:col>59</xdr:col>
      <xdr:colOff>108798</xdr:colOff>
      <xdr:row>27</xdr:row>
      <xdr:rowOff>106680</xdr:rowOff>
    </xdr:to>
    <xdr:sp macro="" textlink="">
      <xdr:nvSpPr>
        <xdr:cNvPr id="29" name="Rounded Rectangle 28">
          <a:extLst>
            <a:ext uri="{FF2B5EF4-FFF2-40B4-BE49-F238E27FC236}">
              <a16:creationId xmlns:a16="http://schemas.microsoft.com/office/drawing/2014/main" id="{8A581A49-2209-6C46-A2DF-39716A8895F1}"/>
            </a:ext>
          </a:extLst>
        </xdr:cNvPr>
        <xdr:cNvSpPr/>
      </xdr:nvSpPr>
      <xdr:spPr>
        <a:xfrm>
          <a:off x="37558135" y="5353050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2116</xdr:colOff>
      <xdr:row>15</xdr:row>
      <xdr:rowOff>25400</xdr:rowOff>
    </xdr:from>
    <xdr:to>
      <xdr:col>48</xdr:col>
      <xdr:colOff>642196</xdr:colOff>
      <xdr:row>16</xdr:row>
      <xdr:rowOff>7197</xdr:rowOff>
    </xdr:to>
    <xdr:sp macro="" textlink="">
      <xdr:nvSpPr>
        <xdr:cNvPr id="30" name="Rounded Rectangle 29">
          <a:extLst>
            <a:ext uri="{FF2B5EF4-FFF2-40B4-BE49-F238E27FC236}">
              <a16:creationId xmlns:a16="http://schemas.microsoft.com/office/drawing/2014/main" id="{6984388C-C334-C043-B413-22445C03A5B4}"/>
            </a:ext>
          </a:extLst>
        </xdr:cNvPr>
        <xdr:cNvSpPr/>
      </xdr:nvSpPr>
      <xdr:spPr>
        <a:xfrm>
          <a:off x="30990116" y="3041650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642196</xdr:colOff>
      <xdr:row>15</xdr:row>
      <xdr:rowOff>116840</xdr:rowOff>
    </xdr:from>
    <xdr:to>
      <xdr:col>67</xdr:col>
      <xdr:colOff>531286</xdr:colOff>
      <xdr:row>32</xdr:row>
      <xdr:rowOff>82972</xdr:rowOff>
    </xdr:to>
    <xdr:cxnSp macro="">
      <xdr:nvCxnSpPr>
        <xdr:cNvPr id="31" name="Curved Connector 30">
          <a:extLst>
            <a:ext uri="{FF2B5EF4-FFF2-40B4-BE49-F238E27FC236}">
              <a16:creationId xmlns:a16="http://schemas.microsoft.com/office/drawing/2014/main" id="{C254A19D-7D98-364A-AB3F-FEED8B69B032}"/>
            </a:ext>
          </a:extLst>
        </xdr:cNvPr>
        <xdr:cNvCxnSpPr>
          <a:cxnSpLocks/>
          <a:stCxn id="30" idx="3"/>
          <a:endCxn id="32" idx="1"/>
        </xdr:cNvCxnSpPr>
      </xdr:nvCxnSpPr>
      <xdr:spPr>
        <a:xfrm>
          <a:off x="31630196" y="3133090"/>
          <a:ext cx="12155173" cy="3384549"/>
        </a:xfrm>
        <a:prstGeom prst="curvedConnector3">
          <a:avLst>
            <a:gd name="adj1" fmla="val 96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67</xdr:col>
      <xdr:colOff>531286</xdr:colOff>
      <xdr:row>31</xdr:row>
      <xdr:rowOff>192616</xdr:rowOff>
    </xdr:from>
    <xdr:to>
      <xdr:col>68</xdr:col>
      <xdr:colOff>525782</xdr:colOff>
      <xdr:row>32</xdr:row>
      <xdr:rowOff>174412</xdr:rowOff>
    </xdr:to>
    <xdr:sp macro="" textlink="">
      <xdr:nvSpPr>
        <xdr:cNvPr id="32" name="Rounded Rectangle 31">
          <a:extLst>
            <a:ext uri="{FF2B5EF4-FFF2-40B4-BE49-F238E27FC236}">
              <a16:creationId xmlns:a16="http://schemas.microsoft.com/office/drawing/2014/main" id="{A8D612F4-EF4D-EF4C-B212-F5B983738825}"/>
            </a:ext>
          </a:extLst>
        </xdr:cNvPr>
        <xdr:cNvSpPr/>
      </xdr:nvSpPr>
      <xdr:spPr>
        <a:xfrm>
          <a:off x="43785369" y="6426199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2116</xdr:colOff>
      <xdr:row>16</xdr:row>
      <xdr:rowOff>19050</xdr:rowOff>
    </xdr:from>
    <xdr:to>
      <xdr:col>48</xdr:col>
      <xdr:colOff>642196</xdr:colOff>
      <xdr:row>17</xdr:row>
      <xdr:rowOff>846</xdr:rowOff>
    </xdr:to>
    <xdr:sp macro="" textlink="">
      <xdr:nvSpPr>
        <xdr:cNvPr id="33" name="Rounded Rectangle 32">
          <a:extLst>
            <a:ext uri="{FF2B5EF4-FFF2-40B4-BE49-F238E27FC236}">
              <a16:creationId xmlns:a16="http://schemas.microsoft.com/office/drawing/2014/main" id="{2DCD79EE-C1E6-E447-83AC-F66F5490560B}"/>
            </a:ext>
          </a:extLst>
        </xdr:cNvPr>
        <xdr:cNvSpPr/>
      </xdr:nvSpPr>
      <xdr:spPr>
        <a:xfrm>
          <a:off x="30990116" y="3236383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48</xdr:col>
      <xdr:colOff>228603</xdr:colOff>
      <xdr:row>17</xdr:row>
      <xdr:rowOff>845</xdr:rowOff>
    </xdr:from>
    <xdr:to>
      <xdr:col>48</xdr:col>
      <xdr:colOff>322157</xdr:colOff>
      <xdr:row>26</xdr:row>
      <xdr:rowOff>193038</xdr:rowOff>
    </xdr:to>
    <xdr:cxnSp macro="">
      <xdr:nvCxnSpPr>
        <xdr:cNvPr id="34" name="Curved Connector 33">
          <a:extLst>
            <a:ext uri="{FF2B5EF4-FFF2-40B4-BE49-F238E27FC236}">
              <a16:creationId xmlns:a16="http://schemas.microsoft.com/office/drawing/2014/main" id="{1CE12F41-5711-5949-8081-D4D85AE3D7B4}"/>
            </a:ext>
          </a:extLst>
        </xdr:cNvPr>
        <xdr:cNvCxnSpPr>
          <a:cxnSpLocks/>
          <a:stCxn id="33" idx="2"/>
          <a:endCxn id="35" idx="1"/>
        </xdr:cNvCxnSpPr>
      </xdr:nvCxnSpPr>
      <xdr:spPr>
        <a:xfrm rot="5400000">
          <a:off x="30262408" y="4373457"/>
          <a:ext cx="2001943" cy="93554"/>
        </a:xfrm>
        <a:prstGeom prst="curvedConnector4">
          <a:avLst>
            <a:gd name="adj1" fmla="val 47716"/>
            <a:gd name="adj2" fmla="val 344351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228602</xdr:colOff>
      <xdr:row>26</xdr:row>
      <xdr:rowOff>101599</xdr:rowOff>
    </xdr:from>
    <xdr:to>
      <xdr:col>49</xdr:col>
      <xdr:colOff>223099</xdr:colOff>
      <xdr:row>27</xdr:row>
      <xdr:rowOff>83396</xdr:rowOff>
    </xdr:to>
    <xdr:sp macro="" textlink="">
      <xdr:nvSpPr>
        <xdr:cNvPr id="35" name="Rounded Rectangle 34">
          <a:extLst>
            <a:ext uri="{FF2B5EF4-FFF2-40B4-BE49-F238E27FC236}">
              <a16:creationId xmlns:a16="http://schemas.microsoft.com/office/drawing/2014/main" id="{B13A8EF3-1E29-0741-AFA7-DCE914BF3A9D}"/>
            </a:ext>
          </a:extLst>
        </xdr:cNvPr>
        <xdr:cNvSpPr/>
      </xdr:nvSpPr>
      <xdr:spPr>
        <a:xfrm>
          <a:off x="31216602" y="5329766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19</xdr:col>
      <xdr:colOff>642055</xdr:colOff>
      <xdr:row>3</xdr:row>
      <xdr:rowOff>42335</xdr:rowOff>
    </xdr:from>
    <xdr:to>
      <xdr:col>29</xdr:col>
      <xdr:colOff>400614</xdr:colOff>
      <xdr:row>43</xdr:row>
      <xdr:rowOff>45722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FFFF2416-8C78-B342-907F-3372974CA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75166" y="635002"/>
          <a:ext cx="6249670" cy="7905609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0</xdr:colOff>
      <xdr:row>3</xdr:row>
      <xdr:rowOff>0</xdr:rowOff>
    </xdr:from>
    <xdr:to>
      <xdr:col>39</xdr:col>
      <xdr:colOff>541565</xdr:colOff>
      <xdr:row>44</xdr:row>
      <xdr:rowOff>187743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8948DF6-84B6-2543-B6F7-FF40CADC5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367500" y="603250"/>
          <a:ext cx="6351815" cy="84321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415636</xdr:colOff>
      <xdr:row>6</xdr:row>
      <xdr:rowOff>184727</xdr:rowOff>
    </xdr:from>
    <xdr:to>
      <xdr:col>14</xdr:col>
      <xdr:colOff>165870</xdr:colOff>
      <xdr:row>39</xdr:row>
      <xdr:rowOff>137310</xdr:rowOff>
    </xdr:to>
    <xdr:sp macro="" textlink="">
      <xdr:nvSpPr>
        <xdr:cNvPr id="51" name="Rounded Rectangle 50">
          <a:extLst>
            <a:ext uri="{FF2B5EF4-FFF2-40B4-BE49-F238E27FC236}">
              <a16:creationId xmlns:a16="http://schemas.microsoft.com/office/drawing/2014/main" id="{3901C49B-7404-BF4D-BC86-868943599E86}"/>
            </a:ext>
          </a:extLst>
        </xdr:cNvPr>
        <xdr:cNvSpPr/>
      </xdr:nvSpPr>
      <xdr:spPr>
        <a:xfrm>
          <a:off x="6881091" y="1431636"/>
          <a:ext cx="2336415" cy="6810583"/>
        </a:xfrm>
        <a:prstGeom prst="roundRect">
          <a:avLst/>
        </a:prstGeom>
        <a:noFill/>
        <a:ln w="57150">
          <a:solidFill>
            <a:srgbClr val="FF0000">
              <a:alpha val="50000"/>
            </a:srgb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14111</xdr:colOff>
      <xdr:row>15</xdr:row>
      <xdr:rowOff>28222</xdr:rowOff>
    </xdr:from>
    <xdr:to>
      <xdr:col>9</xdr:col>
      <xdr:colOff>5080</xdr:colOff>
      <xdr:row>16</xdr:row>
      <xdr:rowOff>13545</xdr:rowOff>
    </xdr:to>
    <xdr:sp macro="" textlink="">
      <xdr:nvSpPr>
        <xdr:cNvPr id="26" name="Rounded Rectangle 25">
          <a:extLst>
            <a:ext uri="{FF2B5EF4-FFF2-40B4-BE49-F238E27FC236}">
              <a16:creationId xmlns:a16="http://schemas.microsoft.com/office/drawing/2014/main" id="{1CDB7FBD-2533-F147-B1E2-883FFBE6BFB5}"/>
            </a:ext>
          </a:extLst>
        </xdr:cNvPr>
        <xdr:cNvSpPr/>
      </xdr:nvSpPr>
      <xdr:spPr>
        <a:xfrm>
          <a:off x="5207000" y="2991555"/>
          <a:ext cx="640080" cy="182879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28222</xdr:colOff>
      <xdr:row>14</xdr:row>
      <xdr:rowOff>30808</xdr:rowOff>
    </xdr:from>
    <xdr:to>
      <xdr:col>9</xdr:col>
      <xdr:colOff>19191</xdr:colOff>
      <xdr:row>15</xdr:row>
      <xdr:rowOff>16133</xdr:rowOff>
    </xdr:to>
    <xdr:sp macro="" textlink="">
      <xdr:nvSpPr>
        <xdr:cNvPr id="36" name="Rounded Rectangle 35">
          <a:extLst>
            <a:ext uri="{FF2B5EF4-FFF2-40B4-BE49-F238E27FC236}">
              <a16:creationId xmlns:a16="http://schemas.microsoft.com/office/drawing/2014/main" id="{E15F0BD2-2B8E-7F44-AA6A-BA663F92AD84}"/>
            </a:ext>
          </a:extLst>
        </xdr:cNvPr>
        <xdr:cNvSpPr/>
      </xdr:nvSpPr>
      <xdr:spPr>
        <a:xfrm>
          <a:off x="5221111" y="2796586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14111</xdr:colOff>
      <xdr:row>16</xdr:row>
      <xdr:rowOff>19285</xdr:rowOff>
    </xdr:from>
    <xdr:to>
      <xdr:col>9</xdr:col>
      <xdr:colOff>5080</xdr:colOff>
      <xdr:row>17</xdr:row>
      <xdr:rowOff>1082</xdr:rowOff>
    </xdr:to>
    <xdr:sp macro="" textlink="">
      <xdr:nvSpPr>
        <xdr:cNvPr id="37" name="Rounded Rectangle 36">
          <a:extLst>
            <a:ext uri="{FF2B5EF4-FFF2-40B4-BE49-F238E27FC236}">
              <a16:creationId xmlns:a16="http://schemas.microsoft.com/office/drawing/2014/main" id="{921445E3-6AF3-4D40-BAE6-E7CB3ECF42C2}"/>
            </a:ext>
          </a:extLst>
        </xdr:cNvPr>
        <xdr:cNvSpPr/>
      </xdr:nvSpPr>
      <xdr:spPr>
        <a:xfrm>
          <a:off x="5207000" y="3180174"/>
          <a:ext cx="640080" cy="179352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634999</xdr:colOff>
      <xdr:row>13</xdr:row>
      <xdr:rowOff>32455</xdr:rowOff>
    </xdr:from>
    <xdr:to>
      <xdr:col>8</xdr:col>
      <xdr:colOff>625968</xdr:colOff>
      <xdr:row>14</xdr:row>
      <xdr:rowOff>14251</xdr:rowOff>
    </xdr:to>
    <xdr:sp macro="" textlink="">
      <xdr:nvSpPr>
        <xdr:cNvPr id="38" name="Rounded Rectangle 37">
          <a:extLst>
            <a:ext uri="{FF2B5EF4-FFF2-40B4-BE49-F238E27FC236}">
              <a16:creationId xmlns:a16="http://schemas.microsoft.com/office/drawing/2014/main" id="{CD15DF17-8637-6D40-AF57-510CBAEBA7BB}"/>
            </a:ext>
          </a:extLst>
        </xdr:cNvPr>
        <xdr:cNvSpPr/>
      </xdr:nvSpPr>
      <xdr:spPr>
        <a:xfrm>
          <a:off x="5178777" y="2600677"/>
          <a:ext cx="640080" cy="179352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632178</xdr:colOff>
      <xdr:row>12</xdr:row>
      <xdr:rowOff>11288</xdr:rowOff>
    </xdr:from>
    <xdr:to>
      <xdr:col>8</xdr:col>
      <xdr:colOff>623147</xdr:colOff>
      <xdr:row>12</xdr:row>
      <xdr:rowOff>194168</xdr:rowOff>
    </xdr:to>
    <xdr:sp macro="" textlink="">
      <xdr:nvSpPr>
        <xdr:cNvPr id="39" name="Rounded Rectangle 38">
          <a:extLst>
            <a:ext uri="{FF2B5EF4-FFF2-40B4-BE49-F238E27FC236}">
              <a16:creationId xmlns:a16="http://schemas.microsoft.com/office/drawing/2014/main" id="{D352825B-E0B1-AE40-A8C1-0FB24BEED466}"/>
            </a:ext>
          </a:extLst>
        </xdr:cNvPr>
        <xdr:cNvSpPr/>
      </xdr:nvSpPr>
      <xdr:spPr>
        <a:xfrm>
          <a:off x="5175956" y="2381955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646290</xdr:colOff>
      <xdr:row>11</xdr:row>
      <xdr:rowOff>13874</xdr:rowOff>
    </xdr:from>
    <xdr:to>
      <xdr:col>8</xdr:col>
      <xdr:colOff>637259</xdr:colOff>
      <xdr:row>11</xdr:row>
      <xdr:rowOff>196754</xdr:rowOff>
    </xdr:to>
    <xdr:sp macro="" textlink="">
      <xdr:nvSpPr>
        <xdr:cNvPr id="40" name="Rounded Rectangle 39">
          <a:extLst>
            <a:ext uri="{FF2B5EF4-FFF2-40B4-BE49-F238E27FC236}">
              <a16:creationId xmlns:a16="http://schemas.microsoft.com/office/drawing/2014/main" id="{AA12E456-506A-2849-8E6B-F5964E4E277F}"/>
            </a:ext>
          </a:extLst>
        </xdr:cNvPr>
        <xdr:cNvSpPr/>
      </xdr:nvSpPr>
      <xdr:spPr>
        <a:xfrm>
          <a:off x="5190068" y="2186985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11289</xdr:colOff>
      <xdr:row>17</xdr:row>
      <xdr:rowOff>16461</xdr:rowOff>
    </xdr:from>
    <xdr:to>
      <xdr:col>9</xdr:col>
      <xdr:colOff>2258</xdr:colOff>
      <xdr:row>17</xdr:row>
      <xdr:rowOff>195814</xdr:rowOff>
    </xdr:to>
    <xdr:sp macro="" textlink="">
      <xdr:nvSpPr>
        <xdr:cNvPr id="41" name="Rounded Rectangle 40">
          <a:extLst>
            <a:ext uri="{FF2B5EF4-FFF2-40B4-BE49-F238E27FC236}">
              <a16:creationId xmlns:a16="http://schemas.microsoft.com/office/drawing/2014/main" id="{AECF04E8-4840-1847-B162-B5221F0AA767}"/>
            </a:ext>
          </a:extLst>
        </xdr:cNvPr>
        <xdr:cNvSpPr/>
      </xdr:nvSpPr>
      <xdr:spPr>
        <a:xfrm>
          <a:off x="5204178" y="3374905"/>
          <a:ext cx="640080" cy="179353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27</xdr:col>
      <xdr:colOff>84667</xdr:colOff>
      <xdr:row>20</xdr:row>
      <xdr:rowOff>84667</xdr:rowOff>
    </xdr:from>
    <xdr:to>
      <xdr:col>28</xdr:col>
      <xdr:colOff>75636</xdr:colOff>
      <xdr:row>21</xdr:row>
      <xdr:rowOff>69991</xdr:rowOff>
    </xdr:to>
    <xdr:sp macro="" textlink="">
      <xdr:nvSpPr>
        <xdr:cNvPr id="43" name="Rounded Rectangle 42">
          <a:extLst>
            <a:ext uri="{FF2B5EF4-FFF2-40B4-BE49-F238E27FC236}">
              <a16:creationId xmlns:a16="http://schemas.microsoft.com/office/drawing/2014/main" id="{38C4B2D4-7DB9-B54E-9495-15553A673E6D}"/>
            </a:ext>
          </a:extLst>
        </xdr:cNvPr>
        <xdr:cNvSpPr/>
      </xdr:nvSpPr>
      <xdr:spPr>
        <a:xfrm>
          <a:off x="17610667" y="4035778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22</xdr:col>
      <xdr:colOff>239890</xdr:colOff>
      <xdr:row>22</xdr:row>
      <xdr:rowOff>171920</xdr:rowOff>
    </xdr:from>
    <xdr:to>
      <xdr:col>23</xdr:col>
      <xdr:colOff>230858</xdr:colOff>
      <xdr:row>23</xdr:row>
      <xdr:rowOff>157244</xdr:rowOff>
    </xdr:to>
    <xdr:sp macro="" textlink="">
      <xdr:nvSpPr>
        <xdr:cNvPr id="44" name="Rounded Rectangle 43">
          <a:extLst>
            <a:ext uri="{FF2B5EF4-FFF2-40B4-BE49-F238E27FC236}">
              <a16:creationId xmlns:a16="http://schemas.microsoft.com/office/drawing/2014/main" id="{FF9EBFA5-790B-4748-87D0-E4C134294B45}"/>
            </a:ext>
          </a:extLst>
        </xdr:cNvPr>
        <xdr:cNvSpPr/>
      </xdr:nvSpPr>
      <xdr:spPr>
        <a:xfrm>
          <a:off x="14520334" y="4518142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493889</xdr:colOff>
      <xdr:row>11</xdr:row>
      <xdr:rowOff>18345</xdr:rowOff>
    </xdr:from>
    <xdr:to>
      <xdr:col>17</xdr:col>
      <xdr:colOff>484858</xdr:colOff>
      <xdr:row>12</xdr:row>
      <xdr:rowOff>140</xdr:rowOff>
    </xdr:to>
    <xdr:sp macro="" textlink="">
      <xdr:nvSpPr>
        <xdr:cNvPr id="45" name="Rounded Rectangle 44">
          <a:extLst>
            <a:ext uri="{FF2B5EF4-FFF2-40B4-BE49-F238E27FC236}">
              <a16:creationId xmlns:a16="http://schemas.microsoft.com/office/drawing/2014/main" id="{79745E69-394D-194E-897B-E210F1B0F60D}"/>
            </a:ext>
          </a:extLst>
        </xdr:cNvPr>
        <xdr:cNvSpPr/>
      </xdr:nvSpPr>
      <xdr:spPr>
        <a:xfrm>
          <a:off x="10879667" y="2191456"/>
          <a:ext cx="640080" cy="179351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13</xdr:col>
      <xdr:colOff>138290</xdr:colOff>
      <xdr:row>26</xdr:row>
      <xdr:rowOff>124178</xdr:rowOff>
    </xdr:from>
    <xdr:to>
      <xdr:col>14</xdr:col>
      <xdr:colOff>129258</xdr:colOff>
      <xdr:row>27</xdr:row>
      <xdr:rowOff>109502</xdr:rowOff>
    </xdr:to>
    <xdr:sp macro="" textlink="">
      <xdr:nvSpPr>
        <xdr:cNvPr id="46" name="Rounded Rectangle 45">
          <a:extLst>
            <a:ext uri="{FF2B5EF4-FFF2-40B4-BE49-F238E27FC236}">
              <a16:creationId xmlns:a16="http://schemas.microsoft.com/office/drawing/2014/main" id="{29B7D3E1-C7CC-3641-A676-C3D4F0BC67FF}"/>
            </a:ext>
          </a:extLst>
        </xdr:cNvPr>
        <xdr:cNvSpPr/>
      </xdr:nvSpPr>
      <xdr:spPr>
        <a:xfrm>
          <a:off x="8576734" y="5260622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16</xdr:col>
      <xdr:colOff>618067</xdr:colOff>
      <xdr:row>30</xdr:row>
      <xdr:rowOff>13875</xdr:rowOff>
    </xdr:from>
    <xdr:to>
      <xdr:col>17</xdr:col>
      <xdr:colOff>609036</xdr:colOff>
      <xdr:row>30</xdr:row>
      <xdr:rowOff>196755</xdr:rowOff>
    </xdr:to>
    <xdr:sp macro="" textlink="">
      <xdr:nvSpPr>
        <xdr:cNvPr id="47" name="Rounded Rectangle 46">
          <a:extLst>
            <a:ext uri="{FF2B5EF4-FFF2-40B4-BE49-F238E27FC236}">
              <a16:creationId xmlns:a16="http://schemas.microsoft.com/office/drawing/2014/main" id="{4624D558-C8D6-DB44-BE1A-6CF45A9B8D38}"/>
            </a:ext>
          </a:extLst>
        </xdr:cNvPr>
        <xdr:cNvSpPr/>
      </xdr:nvSpPr>
      <xdr:spPr>
        <a:xfrm>
          <a:off x="11003845" y="5940542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166511</xdr:colOff>
      <xdr:row>26</xdr:row>
      <xdr:rowOff>71967</xdr:rowOff>
    </xdr:from>
    <xdr:to>
      <xdr:col>9</xdr:col>
      <xdr:colOff>157480</xdr:colOff>
      <xdr:row>27</xdr:row>
      <xdr:rowOff>53762</xdr:rowOff>
    </xdr:to>
    <xdr:sp macro="" textlink="">
      <xdr:nvSpPr>
        <xdr:cNvPr id="48" name="Rounded Rectangle 47">
          <a:extLst>
            <a:ext uri="{FF2B5EF4-FFF2-40B4-BE49-F238E27FC236}">
              <a16:creationId xmlns:a16="http://schemas.microsoft.com/office/drawing/2014/main" id="{B6826DEE-5C8D-1848-B3E6-DBA0DCEB8816}"/>
            </a:ext>
          </a:extLst>
        </xdr:cNvPr>
        <xdr:cNvSpPr/>
      </xdr:nvSpPr>
      <xdr:spPr>
        <a:xfrm>
          <a:off x="5359400" y="5208411"/>
          <a:ext cx="640080" cy="179351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38</xdr:col>
      <xdr:colOff>361245</xdr:colOff>
      <xdr:row>27</xdr:row>
      <xdr:rowOff>149577</xdr:rowOff>
    </xdr:from>
    <xdr:to>
      <xdr:col>39</xdr:col>
      <xdr:colOff>352214</xdr:colOff>
      <xdr:row>28</xdr:row>
      <xdr:rowOff>134901</xdr:rowOff>
    </xdr:to>
    <xdr:sp macro="" textlink="">
      <xdr:nvSpPr>
        <xdr:cNvPr id="52" name="Rounded Rectangle 51">
          <a:extLst>
            <a:ext uri="{FF2B5EF4-FFF2-40B4-BE49-F238E27FC236}">
              <a16:creationId xmlns:a16="http://schemas.microsoft.com/office/drawing/2014/main" id="{CF8596DD-DC4F-1249-95A8-12FABD761B59}"/>
            </a:ext>
          </a:extLst>
        </xdr:cNvPr>
        <xdr:cNvSpPr/>
      </xdr:nvSpPr>
      <xdr:spPr>
        <a:xfrm>
          <a:off x="25027467" y="5483577"/>
          <a:ext cx="640080" cy="182880"/>
        </a:xfrm>
        <a:prstGeom prst="roundRect">
          <a:avLst/>
        </a:prstGeom>
        <a:noFill/>
        <a:ln w="25400">
          <a:solidFill>
            <a:schemeClr val="accent5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637259</xdr:colOff>
      <xdr:row>11</xdr:row>
      <xdr:rowOff>105314</xdr:rowOff>
    </xdr:from>
    <xdr:to>
      <xdr:col>16</xdr:col>
      <xdr:colOff>493889</xdr:colOff>
      <xdr:row>11</xdr:row>
      <xdr:rowOff>108021</xdr:rowOff>
    </xdr:to>
    <xdr:cxnSp macro="">
      <xdr:nvCxnSpPr>
        <xdr:cNvPr id="55" name="Curved Connector 54">
          <a:extLst>
            <a:ext uri="{FF2B5EF4-FFF2-40B4-BE49-F238E27FC236}">
              <a16:creationId xmlns:a16="http://schemas.microsoft.com/office/drawing/2014/main" id="{1A26DE63-DE38-1C42-8D33-4A5EDCC6F0FE}"/>
            </a:ext>
          </a:extLst>
        </xdr:cNvPr>
        <xdr:cNvCxnSpPr>
          <a:cxnSpLocks/>
          <a:stCxn id="40" idx="3"/>
          <a:endCxn id="45" idx="1"/>
        </xdr:cNvCxnSpPr>
      </xdr:nvCxnSpPr>
      <xdr:spPr>
        <a:xfrm>
          <a:off x="5830148" y="2278425"/>
          <a:ext cx="5049519" cy="2707"/>
        </a:xfrm>
        <a:prstGeom prst="curvedConnector3">
          <a:avLst>
            <a:gd name="adj1" fmla="val 500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166512</xdr:colOff>
      <xdr:row>17</xdr:row>
      <xdr:rowOff>195813</xdr:rowOff>
    </xdr:from>
    <xdr:to>
      <xdr:col>8</xdr:col>
      <xdr:colOff>331330</xdr:colOff>
      <xdr:row>26</xdr:row>
      <xdr:rowOff>161642</xdr:rowOff>
    </xdr:to>
    <xdr:cxnSp macro="">
      <xdr:nvCxnSpPr>
        <xdr:cNvPr id="56" name="Curved Connector 55">
          <a:extLst>
            <a:ext uri="{FF2B5EF4-FFF2-40B4-BE49-F238E27FC236}">
              <a16:creationId xmlns:a16="http://schemas.microsoft.com/office/drawing/2014/main" id="{54285771-E26F-8C46-A20B-9D578471D79C}"/>
            </a:ext>
          </a:extLst>
        </xdr:cNvPr>
        <xdr:cNvCxnSpPr>
          <a:cxnSpLocks/>
          <a:stCxn id="41" idx="2"/>
          <a:endCxn id="48" idx="1"/>
        </xdr:cNvCxnSpPr>
      </xdr:nvCxnSpPr>
      <xdr:spPr>
        <a:xfrm rot="5400000">
          <a:off x="4569895" y="4343763"/>
          <a:ext cx="1743829" cy="164818"/>
        </a:xfrm>
        <a:prstGeom prst="curvedConnector4">
          <a:avLst>
            <a:gd name="adj1" fmla="val 47429"/>
            <a:gd name="adj2" fmla="val 238698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19191</xdr:colOff>
      <xdr:row>14</xdr:row>
      <xdr:rowOff>122248</xdr:rowOff>
    </xdr:from>
    <xdr:to>
      <xdr:col>38</xdr:col>
      <xdr:colOff>361245</xdr:colOff>
      <xdr:row>28</xdr:row>
      <xdr:rowOff>43461</xdr:rowOff>
    </xdr:to>
    <xdr:cxnSp macro="">
      <xdr:nvCxnSpPr>
        <xdr:cNvPr id="57" name="Curved Connector 56">
          <a:extLst>
            <a:ext uri="{FF2B5EF4-FFF2-40B4-BE49-F238E27FC236}">
              <a16:creationId xmlns:a16="http://schemas.microsoft.com/office/drawing/2014/main" id="{F48389D0-ECA6-B543-9833-1052C6ACC52A}"/>
            </a:ext>
          </a:extLst>
        </xdr:cNvPr>
        <xdr:cNvCxnSpPr>
          <a:cxnSpLocks/>
          <a:stCxn id="36" idx="3"/>
          <a:endCxn id="52" idx="1"/>
        </xdr:cNvCxnSpPr>
      </xdr:nvCxnSpPr>
      <xdr:spPr>
        <a:xfrm>
          <a:off x="5861191" y="2888026"/>
          <a:ext cx="19166276" cy="2686991"/>
        </a:xfrm>
        <a:prstGeom prst="curvedConnector3">
          <a:avLst>
            <a:gd name="adj1" fmla="val 17605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623147</xdr:colOff>
      <xdr:row>12</xdr:row>
      <xdr:rowOff>102728</xdr:rowOff>
    </xdr:from>
    <xdr:to>
      <xdr:col>27</xdr:col>
      <xdr:colOff>84667</xdr:colOff>
      <xdr:row>20</xdr:row>
      <xdr:rowOff>176107</xdr:rowOff>
    </xdr:to>
    <xdr:cxnSp macro="">
      <xdr:nvCxnSpPr>
        <xdr:cNvPr id="58" name="Curved Connector 57">
          <a:extLst>
            <a:ext uri="{FF2B5EF4-FFF2-40B4-BE49-F238E27FC236}">
              <a16:creationId xmlns:a16="http://schemas.microsoft.com/office/drawing/2014/main" id="{F97DDCA0-186E-9944-91CB-10AF2976469C}"/>
            </a:ext>
          </a:extLst>
        </xdr:cNvPr>
        <xdr:cNvCxnSpPr>
          <a:cxnSpLocks/>
          <a:stCxn id="39" idx="3"/>
          <a:endCxn id="43" idx="1"/>
        </xdr:cNvCxnSpPr>
      </xdr:nvCxnSpPr>
      <xdr:spPr>
        <a:xfrm>
          <a:off x="5816036" y="2473395"/>
          <a:ext cx="11794631" cy="1653823"/>
        </a:xfrm>
        <a:prstGeom prst="curvedConnector3">
          <a:avLst>
            <a:gd name="adj1" fmla="val 500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625968</xdr:colOff>
      <xdr:row>13</xdr:row>
      <xdr:rowOff>122131</xdr:rowOff>
    </xdr:from>
    <xdr:to>
      <xdr:col>22</xdr:col>
      <xdr:colOff>239890</xdr:colOff>
      <xdr:row>23</xdr:row>
      <xdr:rowOff>65804</xdr:rowOff>
    </xdr:to>
    <xdr:cxnSp macro="">
      <xdr:nvCxnSpPr>
        <xdr:cNvPr id="59" name="Curved Connector 58">
          <a:extLst>
            <a:ext uri="{FF2B5EF4-FFF2-40B4-BE49-F238E27FC236}">
              <a16:creationId xmlns:a16="http://schemas.microsoft.com/office/drawing/2014/main" id="{D6370A58-353C-9743-925B-7AC9959DD4BD}"/>
            </a:ext>
          </a:extLst>
        </xdr:cNvPr>
        <xdr:cNvCxnSpPr>
          <a:cxnSpLocks/>
          <a:stCxn id="38" idx="3"/>
          <a:endCxn id="44" idx="1"/>
        </xdr:cNvCxnSpPr>
      </xdr:nvCxnSpPr>
      <xdr:spPr>
        <a:xfrm>
          <a:off x="5818857" y="2690353"/>
          <a:ext cx="8701477" cy="1919229"/>
        </a:xfrm>
        <a:prstGeom prst="curvedConnector3">
          <a:avLst>
            <a:gd name="adj1" fmla="val 500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5080</xdr:colOff>
      <xdr:row>16</xdr:row>
      <xdr:rowOff>108961</xdr:rowOff>
    </xdr:from>
    <xdr:to>
      <xdr:col>16</xdr:col>
      <xdr:colOff>618067</xdr:colOff>
      <xdr:row>30</xdr:row>
      <xdr:rowOff>105315</xdr:rowOff>
    </xdr:to>
    <xdr:cxnSp macro="">
      <xdr:nvCxnSpPr>
        <xdr:cNvPr id="60" name="Curved Connector 59">
          <a:extLst>
            <a:ext uri="{FF2B5EF4-FFF2-40B4-BE49-F238E27FC236}">
              <a16:creationId xmlns:a16="http://schemas.microsoft.com/office/drawing/2014/main" id="{0A8C3FD5-2B35-3C49-B3CF-414DA768AECC}"/>
            </a:ext>
          </a:extLst>
        </xdr:cNvPr>
        <xdr:cNvCxnSpPr>
          <a:cxnSpLocks/>
          <a:stCxn id="37" idx="3"/>
          <a:endCxn id="47" idx="1"/>
        </xdr:cNvCxnSpPr>
      </xdr:nvCxnSpPr>
      <xdr:spPr>
        <a:xfrm>
          <a:off x="5847080" y="3269850"/>
          <a:ext cx="5156765" cy="2762132"/>
        </a:xfrm>
        <a:prstGeom prst="curvedConnector3">
          <a:avLst>
            <a:gd name="adj1" fmla="val 11964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5080</xdr:colOff>
      <xdr:row>15</xdr:row>
      <xdr:rowOff>119662</xdr:rowOff>
    </xdr:from>
    <xdr:to>
      <xdr:col>13</xdr:col>
      <xdr:colOff>138290</xdr:colOff>
      <xdr:row>27</xdr:row>
      <xdr:rowOff>18062</xdr:rowOff>
    </xdr:to>
    <xdr:cxnSp macro="">
      <xdr:nvCxnSpPr>
        <xdr:cNvPr id="61" name="Curved Connector 60">
          <a:extLst>
            <a:ext uri="{FF2B5EF4-FFF2-40B4-BE49-F238E27FC236}">
              <a16:creationId xmlns:a16="http://schemas.microsoft.com/office/drawing/2014/main" id="{9ABC0DFB-D4FB-DC46-B48B-E60A721597B3}"/>
            </a:ext>
          </a:extLst>
        </xdr:cNvPr>
        <xdr:cNvCxnSpPr>
          <a:cxnSpLocks/>
          <a:stCxn id="26" idx="3"/>
          <a:endCxn id="46" idx="1"/>
        </xdr:cNvCxnSpPr>
      </xdr:nvCxnSpPr>
      <xdr:spPr>
        <a:xfrm>
          <a:off x="5847080" y="3082995"/>
          <a:ext cx="2729654" cy="2269067"/>
        </a:xfrm>
        <a:prstGeom prst="curvedConnector3">
          <a:avLst>
            <a:gd name="adj1" fmla="val 50000"/>
          </a:avLst>
        </a:prstGeom>
        <a:ln w="19050">
          <a:solidFill>
            <a:schemeClr val="accent5">
              <a:lumMod val="60000"/>
              <a:lumOff val="40000"/>
            </a:schemeClr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169333</xdr:colOff>
      <xdr:row>9</xdr:row>
      <xdr:rowOff>0</xdr:rowOff>
    </xdr:from>
    <xdr:to>
      <xdr:col>55</xdr:col>
      <xdr:colOff>381000</xdr:colOff>
      <xdr:row>9</xdr:row>
      <xdr:rowOff>14111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00EDAAF8-D166-4845-9F77-6E477653B7D9}"/>
            </a:ext>
          </a:extLst>
        </xdr:cNvPr>
        <xdr:cNvCxnSpPr/>
      </xdr:nvCxnSpPr>
      <xdr:spPr>
        <a:xfrm>
          <a:off x="9256889" y="1778000"/>
          <a:ext cx="26825222" cy="14111"/>
        </a:xfrm>
        <a:prstGeom prst="straightConnector1">
          <a:avLst/>
        </a:prstGeom>
        <a:ln w="57150">
          <a:solidFill>
            <a:srgbClr val="FF0000">
              <a:alpha val="50000"/>
            </a:srgb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35603A7-DFE4-E244-AFBC-220C0BA57D7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479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892EAA45-1CAD-714E-8CC9-D9E2F95FAA4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4796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CFBE996-D5C5-1147-BD5E-61093ED4F449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>
    <xdr:from>
      <xdr:col>10</xdr:col>
      <xdr:colOff>148167</xdr:colOff>
      <xdr:row>1</xdr:row>
      <xdr:rowOff>105833</xdr:rowOff>
    </xdr:from>
    <xdr:to>
      <xdr:col>19</xdr:col>
      <xdr:colOff>594482</xdr:colOff>
      <xdr:row>41</xdr:row>
      <xdr:rowOff>71327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97F5E6C-B5AD-AE41-B850-E2F947A8A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09834" y="317500"/>
          <a:ext cx="6351815" cy="84321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20</xdr:col>
      <xdr:colOff>169334</xdr:colOff>
      <xdr:row>3</xdr:row>
      <xdr:rowOff>42333</xdr:rowOff>
    </xdr:from>
    <xdr:to>
      <xdr:col>29</xdr:col>
      <xdr:colOff>615648</xdr:colOff>
      <xdr:row>43</xdr:row>
      <xdr:rowOff>11454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CE31F01-0F95-CF49-8214-52E5C840A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92667" y="677333"/>
          <a:ext cx="6351814" cy="8435788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31</xdr:col>
      <xdr:colOff>0</xdr:colOff>
      <xdr:row>4</xdr:row>
      <xdr:rowOff>0</xdr:rowOff>
    </xdr:from>
    <xdr:to>
      <xdr:col>36</xdr:col>
      <xdr:colOff>174931</xdr:colOff>
      <xdr:row>11</xdr:row>
      <xdr:rowOff>96762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E06DCDD2-B525-D149-8968-55A1163EF0D2}"/>
            </a:ext>
          </a:extLst>
        </xdr:cNvPr>
        <xdr:cNvGrpSpPr/>
      </xdr:nvGrpSpPr>
      <xdr:grpSpPr>
        <a:xfrm>
          <a:off x="20341167" y="846667"/>
          <a:ext cx="3455764" cy="1578428"/>
          <a:chOff x="36825132" y="29452408"/>
          <a:chExt cx="7778326" cy="1642643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78F75389-5278-A74D-9684-5ACEF019802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/>
        </xdr:blipFill>
        <xdr:spPr>
          <a:xfrm>
            <a:off x="36825132" y="29452408"/>
            <a:ext cx="6337964" cy="1642643"/>
          </a:xfrm>
          <a:prstGeom prst="rect">
            <a:avLst/>
          </a:prstGeom>
        </xdr:spPr>
      </xdr:pic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30D69471-3088-564A-8BCD-7392AA01B480}"/>
              </a:ext>
            </a:extLst>
          </xdr:cNvPr>
          <xdr:cNvSpPr txBox="1"/>
        </xdr:nvSpPr>
        <xdr:spPr>
          <a:xfrm>
            <a:off x="37602582" y="29495750"/>
            <a:ext cx="7000876" cy="45508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2000" b="1">
                <a:solidFill>
                  <a:sysClr val="windowText" lastClr="000000"/>
                </a:solidFill>
              </a:rPr>
              <a:t>3/25/17</a:t>
            </a:r>
            <a:r>
              <a:rPr lang="en-US" sz="2000" b="1" baseline="0">
                <a:solidFill>
                  <a:sysClr val="windowText" lastClr="000000"/>
                </a:solidFill>
              </a:rPr>
              <a:t> - Successful Full Scale Launch @ Johnson Space Center</a:t>
            </a:r>
            <a:endParaRPr lang="en-US" sz="2000" b="1">
              <a:solidFill>
                <a:sysClr val="windowText" lastClr="000000"/>
              </a:solidFill>
            </a:endParaRP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BE3110CC-CB82-4448-9CB6-F6D6E48BAAB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3771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DF757CBF-A73B-2B41-815E-8C5AB138A47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3772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E841CC1B-C15F-A54C-BF33-DE2CFF4EA11E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9</xdr:col>
          <xdr:colOff>609600</xdr:colOff>
          <xdr:row>2</xdr:row>
          <xdr:rowOff>182034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34A4C593-051D-8F45-84BC-C0F03897F85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2749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62467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9</xdr:col>
          <xdr:colOff>609600</xdr:colOff>
          <xdr:row>6</xdr:row>
          <xdr:rowOff>25400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007C44D9-5B6B-D84E-B89E-A3194476878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2750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350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E5DE8DA0-0271-5641-880A-08A237ECBB5B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>
    <xdr:from>
      <xdr:col>10</xdr:col>
      <xdr:colOff>105832</xdr:colOff>
      <xdr:row>2</xdr:row>
      <xdr:rowOff>105833</xdr:rowOff>
    </xdr:from>
    <xdr:to>
      <xdr:col>19</xdr:col>
      <xdr:colOff>552147</xdr:colOff>
      <xdr:row>42</xdr:row>
      <xdr:rowOff>71326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C5C4988-3223-B347-8B73-5C4ADFB12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7499" y="529166"/>
          <a:ext cx="6351815" cy="84321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20</xdr:col>
      <xdr:colOff>169334</xdr:colOff>
      <xdr:row>1</xdr:row>
      <xdr:rowOff>105833</xdr:rowOff>
    </xdr:from>
    <xdr:to>
      <xdr:col>49</xdr:col>
      <xdr:colOff>486228</xdr:colOff>
      <xdr:row>43</xdr:row>
      <xdr:rowOff>80435</xdr:rowOff>
    </xdr:to>
    <xdr:sp macro="" textlink="">
      <xdr:nvSpPr>
        <xdr:cNvPr id="6" name="Rounded Rectangle 5">
          <a:extLst>
            <a:ext uri="{FF2B5EF4-FFF2-40B4-BE49-F238E27FC236}">
              <a16:creationId xmlns:a16="http://schemas.microsoft.com/office/drawing/2014/main" id="{25B3DF2A-E08E-E841-BA7A-5A46CA08F360}"/>
            </a:ext>
          </a:extLst>
        </xdr:cNvPr>
        <xdr:cNvSpPr/>
      </xdr:nvSpPr>
      <xdr:spPr>
        <a:xfrm>
          <a:off x="13292667" y="317500"/>
          <a:ext cx="19345728" cy="8864602"/>
        </a:xfrm>
        <a:prstGeom prst="roundRect">
          <a:avLst>
            <a:gd name="adj" fmla="val 21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39</xdr:col>
      <xdr:colOff>653597</xdr:colOff>
      <xdr:row>3</xdr:row>
      <xdr:rowOff>55371</xdr:rowOff>
    </xdr:from>
    <xdr:to>
      <xdr:col>49</xdr:col>
      <xdr:colOff>443744</xdr:colOff>
      <xdr:row>43</xdr:row>
      <xdr:rowOff>20864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977AAA-6FAC-334E-A9C5-EDECAEA65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244097" y="690371"/>
          <a:ext cx="6351814" cy="84321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69254</xdr:colOff>
      <xdr:row>3</xdr:row>
      <xdr:rowOff>8029</xdr:rowOff>
    </xdr:from>
    <xdr:to>
      <xdr:col>39</xdr:col>
      <xdr:colOff>515568</xdr:colOff>
      <xdr:row>42</xdr:row>
      <xdr:rowOff>188817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01441E5-2662-6342-BB75-957CC920B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754254" y="643029"/>
          <a:ext cx="6351814" cy="8435788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20</xdr:col>
      <xdr:colOff>224542</xdr:colOff>
      <xdr:row>3</xdr:row>
      <xdr:rowOff>21877</xdr:rowOff>
    </xdr:from>
    <xdr:to>
      <xdr:col>30</xdr:col>
      <xdr:colOff>14689</xdr:colOff>
      <xdr:row>42</xdr:row>
      <xdr:rowOff>202665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EB508D-1FCE-CC4F-956F-BDD960B60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47875" y="656877"/>
          <a:ext cx="6351814" cy="8435788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49645</xdr:colOff>
          <xdr:row>2</xdr:row>
          <xdr:rowOff>185882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C931E4C-D0A3-0C4A-82DA-9943055322F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1725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0" y="258618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49645</xdr:colOff>
          <xdr:row>6</xdr:row>
          <xdr:rowOff>36946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FC229AAE-B464-AD42-8F2D-6C2F978DA55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1726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0" y="623455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320DE377-0BE6-E94F-8BD3-44AD18FF7174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 editAs="oneCell">
    <xdr:from>
      <xdr:col>40</xdr:col>
      <xdr:colOff>161801</xdr:colOff>
      <xdr:row>5</xdr:row>
      <xdr:rowOff>188710</xdr:rowOff>
    </xdr:from>
    <xdr:to>
      <xdr:col>49</xdr:col>
      <xdr:colOff>474221</xdr:colOff>
      <xdr:row>43</xdr:row>
      <xdr:rowOff>192096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6B3C318-8197-2842-B8DF-AD5E5B068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408468" y="1247043"/>
          <a:ext cx="621792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 editAs="oneCell">
    <xdr:from>
      <xdr:col>50</xdr:col>
      <xdr:colOff>234220</xdr:colOff>
      <xdr:row>5</xdr:row>
      <xdr:rowOff>144885</xdr:rowOff>
    </xdr:from>
    <xdr:to>
      <xdr:col>59</xdr:col>
      <xdr:colOff>546640</xdr:colOff>
      <xdr:row>43</xdr:row>
      <xdr:rowOff>148271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77CF81E-AAF4-D940-95DE-E2DAF904FF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3042553" y="1203218"/>
          <a:ext cx="621792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 editAs="oneCell">
    <xdr:from>
      <xdr:col>0</xdr:col>
      <xdr:colOff>0</xdr:colOff>
      <xdr:row>18</xdr:row>
      <xdr:rowOff>65586</xdr:rowOff>
    </xdr:from>
    <xdr:to>
      <xdr:col>9</xdr:col>
      <xdr:colOff>446314</xdr:colOff>
      <xdr:row>42</xdr:row>
      <xdr:rowOff>22373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35D810-389F-C54F-B5F0-E9CF04851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5400000">
          <a:off x="657513" y="3218073"/>
          <a:ext cx="5036787" cy="6351814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10</xdr:col>
      <xdr:colOff>97569</xdr:colOff>
      <xdr:row>5</xdr:row>
      <xdr:rowOff>105833</xdr:rowOff>
    </xdr:from>
    <xdr:to>
      <xdr:col>19</xdr:col>
      <xdr:colOff>409989</xdr:colOff>
      <xdr:row>43</xdr:row>
      <xdr:rowOff>109219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04B68B2-BA1B-3F40-9C67-3A0D877FD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59236" y="1164166"/>
          <a:ext cx="6217920" cy="804672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30</xdr:col>
      <xdr:colOff>190366</xdr:colOff>
      <xdr:row>5</xdr:row>
      <xdr:rowOff>157609</xdr:rowOff>
    </xdr:from>
    <xdr:to>
      <xdr:col>39</xdr:col>
      <xdr:colOff>502786</xdr:colOff>
      <xdr:row>43</xdr:row>
      <xdr:rowOff>160995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18B068A-9280-3244-BA9B-977A6A873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875366" y="1215942"/>
          <a:ext cx="621792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20</xdr:col>
      <xdr:colOff>164644</xdr:colOff>
      <xdr:row>5</xdr:row>
      <xdr:rowOff>130059</xdr:rowOff>
    </xdr:from>
    <xdr:to>
      <xdr:col>29</xdr:col>
      <xdr:colOff>477064</xdr:colOff>
      <xdr:row>43</xdr:row>
      <xdr:rowOff>133445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8297D91-0F25-5848-A781-F0D99AA59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287977" y="1188392"/>
          <a:ext cx="6217920" cy="804672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30</xdr:col>
      <xdr:colOff>83354</xdr:colOff>
      <xdr:row>22</xdr:row>
      <xdr:rowOff>11683</xdr:rowOff>
    </xdr:from>
    <xdr:to>
      <xdr:col>39</xdr:col>
      <xdr:colOff>422989</xdr:colOff>
      <xdr:row>43</xdr:row>
      <xdr:rowOff>148843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38BBB740-52FC-ED4B-BCC5-D09E32BABECE}"/>
            </a:ext>
          </a:extLst>
        </xdr:cNvPr>
        <xdr:cNvGrpSpPr/>
      </xdr:nvGrpSpPr>
      <xdr:grpSpPr>
        <a:xfrm>
          <a:off x="19514354" y="4482083"/>
          <a:ext cx="6168935" cy="4404360"/>
          <a:chOff x="30532501" y="62326480"/>
          <a:chExt cx="24769733" cy="4651268"/>
        </a:xfrm>
      </xdr:grpSpPr>
      <xdr:pic>
        <xdr:nvPicPr>
          <xdr:cNvPr id="22" name="Picture 21">
            <a:extLst>
              <a:ext uri="{FF2B5EF4-FFF2-40B4-BE49-F238E27FC236}">
                <a16:creationId xmlns:a16="http://schemas.microsoft.com/office/drawing/2014/main" id="{3388A244-2E93-7D44-80E8-7B96F6B7FA4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0532501" y="62326480"/>
            <a:ext cx="24769733" cy="4651268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3DC5DCD4-92B5-B249-B5E6-244026F96F71}"/>
              </a:ext>
            </a:extLst>
          </xdr:cNvPr>
          <xdr:cNvSpPr/>
        </xdr:nvSpPr>
        <xdr:spPr>
          <a:xfrm>
            <a:off x="30981592" y="63520709"/>
            <a:ext cx="6747476" cy="354113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4" name="Rectangle 23">
            <a:extLst>
              <a:ext uri="{FF2B5EF4-FFF2-40B4-BE49-F238E27FC236}">
                <a16:creationId xmlns:a16="http://schemas.microsoft.com/office/drawing/2014/main" id="{7D7AAD15-305E-9F4F-B43B-0ABDA4718E3B}"/>
              </a:ext>
            </a:extLst>
          </xdr:cNvPr>
          <xdr:cNvSpPr/>
        </xdr:nvSpPr>
        <xdr:spPr>
          <a:xfrm>
            <a:off x="30981592" y="64446092"/>
            <a:ext cx="6747476" cy="348392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40B467B4-9BDF-D041-A525-409EDDD3EFAE}"/>
              </a:ext>
            </a:extLst>
          </xdr:cNvPr>
          <xdr:cNvSpPr/>
        </xdr:nvSpPr>
        <xdr:spPr>
          <a:xfrm>
            <a:off x="31006992" y="65231776"/>
            <a:ext cx="6747476" cy="348392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30</xdr:col>
      <xdr:colOff>68072</xdr:colOff>
      <xdr:row>1</xdr:row>
      <xdr:rowOff>127000</xdr:rowOff>
    </xdr:from>
    <xdr:to>
      <xdr:col>39</xdr:col>
      <xdr:colOff>407707</xdr:colOff>
      <xdr:row>19</xdr:row>
      <xdr:rowOff>141514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4DB725C8-1309-8847-8FFE-9B572BA6A4DF}"/>
            </a:ext>
          </a:extLst>
        </xdr:cNvPr>
        <xdr:cNvGrpSpPr/>
      </xdr:nvGrpSpPr>
      <xdr:grpSpPr>
        <a:xfrm>
          <a:off x="19499072" y="330200"/>
          <a:ext cx="6168935" cy="3672114"/>
          <a:chOff x="20856623" y="56858827"/>
          <a:chExt cx="15495694" cy="3869526"/>
        </a:xfrm>
      </xdr:grpSpPr>
      <xdr:pic>
        <xdr:nvPicPr>
          <xdr:cNvPr id="31" name="Picture 30">
            <a:extLst>
              <a:ext uri="{FF2B5EF4-FFF2-40B4-BE49-F238E27FC236}">
                <a16:creationId xmlns:a16="http://schemas.microsoft.com/office/drawing/2014/main" id="{5C1978CF-4D17-7A4B-B4CA-820EB9CE585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/>
        </xdr:blipFill>
        <xdr:spPr>
          <a:xfrm>
            <a:off x="20856623" y="56858827"/>
            <a:ext cx="15495694" cy="3869526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EC173F39-E9E7-2B47-B3A6-802E254A5786}"/>
              </a:ext>
            </a:extLst>
          </xdr:cNvPr>
          <xdr:cNvSpPr/>
        </xdr:nvSpPr>
        <xdr:spPr>
          <a:xfrm>
            <a:off x="21921678" y="58090844"/>
            <a:ext cx="6669031" cy="823355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v</a:t>
            </a:r>
          </a:p>
        </xdr:txBody>
      </xdr:sp>
      <xdr:sp macro="" textlink="">
        <xdr:nvSpPr>
          <xdr:cNvPr id="33" name="Freeform 32">
            <a:extLst>
              <a:ext uri="{FF2B5EF4-FFF2-40B4-BE49-F238E27FC236}">
                <a16:creationId xmlns:a16="http://schemas.microsoft.com/office/drawing/2014/main" id="{280F1891-EC87-F048-A439-56CBA4F5D3BA}"/>
              </a:ext>
            </a:extLst>
          </xdr:cNvPr>
          <xdr:cNvSpPr/>
        </xdr:nvSpPr>
        <xdr:spPr>
          <a:xfrm>
            <a:off x="21915505" y="58272937"/>
            <a:ext cx="6345559" cy="308189"/>
          </a:xfrm>
          <a:custGeom>
            <a:avLst/>
            <a:gdLst>
              <a:gd name="connsiteX0" fmla="*/ 5655359 w 6335966"/>
              <a:gd name="connsiteY0" fmla="*/ 7017 h 308729"/>
              <a:gd name="connsiteX1" fmla="*/ 5662375 w 6335966"/>
              <a:gd name="connsiteY1" fmla="*/ 119282 h 308729"/>
              <a:gd name="connsiteX2" fmla="*/ 0 w 6335966"/>
              <a:gd name="connsiteY2" fmla="*/ 154365 h 308729"/>
              <a:gd name="connsiteX3" fmla="*/ 7016 w 6335966"/>
              <a:gd name="connsiteY3" fmla="*/ 301713 h 308729"/>
              <a:gd name="connsiteX4" fmla="*/ 5332596 w 6335966"/>
              <a:gd name="connsiteY4" fmla="*/ 308729 h 308729"/>
              <a:gd name="connsiteX5" fmla="*/ 5318563 w 6335966"/>
              <a:gd name="connsiteY5" fmla="*/ 182431 h 308729"/>
              <a:gd name="connsiteX6" fmla="*/ 6335966 w 6335966"/>
              <a:gd name="connsiteY6" fmla="*/ 175415 h 308729"/>
              <a:gd name="connsiteX7" fmla="*/ 6328950 w 6335966"/>
              <a:gd name="connsiteY7" fmla="*/ 0 h 308729"/>
              <a:gd name="connsiteX8" fmla="*/ 5655359 w 6335966"/>
              <a:gd name="connsiteY8" fmla="*/ 7017 h 308729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  <a:cxn ang="0">
                <a:pos x="connsiteX5" y="connsiteY5"/>
              </a:cxn>
              <a:cxn ang="0">
                <a:pos x="connsiteX6" y="connsiteY6"/>
              </a:cxn>
              <a:cxn ang="0">
                <a:pos x="connsiteX7" y="connsiteY7"/>
              </a:cxn>
              <a:cxn ang="0">
                <a:pos x="connsiteX8" y="connsiteY8"/>
              </a:cxn>
            </a:cxnLst>
            <a:rect l="l" t="t" r="r" b="b"/>
            <a:pathLst>
              <a:path w="6335966" h="308729">
                <a:moveTo>
                  <a:pt x="5655359" y="7017"/>
                </a:moveTo>
                <a:lnTo>
                  <a:pt x="5662375" y="119282"/>
                </a:lnTo>
                <a:lnTo>
                  <a:pt x="0" y="154365"/>
                </a:lnTo>
                <a:lnTo>
                  <a:pt x="7016" y="301713"/>
                </a:lnTo>
                <a:lnTo>
                  <a:pt x="5332596" y="308729"/>
                </a:lnTo>
                <a:lnTo>
                  <a:pt x="5318563" y="182431"/>
                </a:lnTo>
                <a:lnTo>
                  <a:pt x="6335966" y="175415"/>
                </a:lnTo>
                <a:lnTo>
                  <a:pt x="6328950" y="0"/>
                </a:lnTo>
                <a:lnTo>
                  <a:pt x="5655359" y="7017"/>
                </a:lnTo>
                <a:close/>
              </a:path>
            </a:pathLst>
          </a:custGeom>
          <a:noFill/>
          <a:ln>
            <a:solidFill>
              <a:srgbClr val="FF0000"/>
            </a:solidFill>
            <a:prstDash val="sysDot"/>
            <a:extLst>
              <a:ext uri="{C807C97D-BFC1-408E-A445-0C87EB9F89A2}">
                <ask:lineSketchStyleProps xmlns:ask="http://schemas.microsoft.com/office/drawing/2018/sketchyshapes" sd="1219033472">
                  <a:custGeom>
                    <a:avLst/>
                    <a:gdLst>
                      <a:gd name="connsiteX0" fmla="*/ 5655359 w 6335966"/>
                      <a:gd name="connsiteY0" fmla="*/ 7017 h 308729"/>
                      <a:gd name="connsiteX1" fmla="*/ 5662375 w 6335966"/>
                      <a:gd name="connsiteY1" fmla="*/ 119282 h 308729"/>
                      <a:gd name="connsiteX2" fmla="*/ 0 w 6335966"/>
                      <a:gd name="connsiteY2" fmla="*/ 154365 h 308729"/>
                      <a:gd name="connsiteX3" fmla="*/ 7016 w 6335966"/>
                      <a:gd name="connsiteY3" fmla="*/ 301713 h 308729"/>
                      <a:gd name="connsiteX4" fmla="*/ 5332596 w 6335966"/>
                      <a:gd name="connsiteY4" fmla="*/ 308729 h 308729"/>
                      <a:gd name="connsiteX5" fmla="*/ 5318563 w 6335966"/>
                      <a:gd name="connsiteY5" fmla="*/ 182431 h 308729"/>
                      <a:gd name="connsiteX6" fmla="*/ 6335966 w 6335966"/>
                      <a:gd name="connsiteY6" fmla="*/ 175415 h 308729"/>
                      <a:gd name="connsiteX7" fmla="*/ 6328950 w 6335966"/>
                      <a:gd name="connsiteY7" fmla="*/ 0 h 308729"/>
                      <a:gd name="connsiteX8" fmla="*/ 5655359 w 6335966"/>
                      <a:gd name="connsiteY8" fmla="*/ 7017 h 308729"/>
                    </a:gdLst>
                    <a:ahLst/>
                    <a:cxnLst>
                      <a:cxn ang="0">
                        <a:pos x="connsiteX0" y="connsiteY0"/>
                      </a:cxn>
                      <a:cxn ang="0">
                        <a:pos x="connsiteX1" y="connsiteY1"/>
                      </a:cxn>
                      <a:cxn ang="0">
                        <a:pos x="connsiteX2" y="connsiteY2"/>
                      </a:cxn>
                      <a:cxn ang="0">
                        <a:pos x="connsiteX3" y="connsiteY3"/>
                      </a:cxn>
                      <a:cxn ang="0">
                        <a:pos x="connsiteX4" y="connsiteY4"/>
                      </a:cxn>
                      <a:cxn ang="0">
                        <a:pos x="connsiteX5" y="connsiteY5"/>
                      </a:cxn>
                      <a:cxn ang="0">
                        <a:pos x="connsiteX6" y="connsiteY6"/>
                      </a:cxn>
                      <a:cxn ang="0">
                        <a:pos x="connsiteX7" y="connsiteY7"/>
                      </a:cxn>
                      <a:cxn ang="0">
                        <a:pos x="connsiteX8" y="connsiteY8"/>
                      </a:cxn>
                    </a:cxnLst>
                    <a:rect l="l" t="t" r="r" b="b"/>
                    <a:pathLst>
                      <a:path w="6335966" h="308729" extrusionOk="0">
                        <a:moveTo>
                          <a:pt x="5655359" y="7017"/>
                        </a:moveTo>
                        <a:cubicBezTo>
                          <a:pt x="5648570" y="51387"/>
                          <a:pt x="5657270" y="94732"/>
                          <a:pt x="5662375" y="119282"/>
                        </a:cubicBezTo>
                        <a:cubicBezTo>
                          <a:pt x="4120321" y="-4048"/>
                          <a:pt x="2405370" y="224414"/>
                          <a:pt x="0" y="154365"/>
                        </a:cubicBezTo>
                        <a:cubicBezTo>
                          <a:pt x="10489" y="221221"/>
                          <a:pt x="11228" y="280808"/>
                          <a:pt x="7016" y="301713"/>
                        </a:cubicBezTo>
                        <a:cubicBezTo>
                          <a:pt x="2574547" y="284908"/>
                          <a:pt x="3700711" y="154099"/>
                          <a:pt x="5332596" y="308729"/>
                        </a:cubicBezTo>
                        <a:cubicBezTo>
                          <a:pt x="5332955" y="258985"/>
                          <a:pt x="5329962" y="236872"/>
                          <a:pt x="5318563" y="182431"/>
                        </a:cubicBezTo>
                        <a:cubicBezTo>
                          <a:pt x="5539760" y="252868"/>
                          <a:pt x="6177682" y="92646"/>
                          <a:pt x="6335966" y="175415"/>
                        </a:cubicBezTo>
                        <a:cubicBezTo>
                          <a:pt x="6340125" y="126879"/>
                          <a:pt x="6324558" y="79842"/>
                          <a:pt x="6328950" y="0"/>
                        </a:cubicBezTo>
                        <a:cubicBezTo>
                          <a:pt x="6118869" y="-39613"/>
                          <a:pt x="5767150" y="63501"/>
                          <a:pt x="5655359" y="7017"/>
                        </a:cubicBezTo>
                        <a:close/>
                      </a:path>
                    </a:pathLst>
                  </a:custGeom>
                  <ask:type>
                    <ask:lineSketchNone/>
                  </ask:type>
                </ask:lineSketchStyleProps>
              </a:ext>
            </a:extLst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4F503776-779D-3148-96DD-4513F1070D6B}"/>
              </a:ext>
            </a:extLst>
          </xdr:cNvPr>
          <xdr:cNvSpPr txBox="1"/>
        </xdr:nvSpPr>
        <xdr:spPr>
          <a:xfrm>
            <a:off x="24722620" y="59261193"/>
            <a:ext cx="3483476" cy="28771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/>
              <a:t>NOTE:</a:t>
            </a:r>
            <a:r>
              <a:rPr lang="en-US" sz="1100" baseline="0"/>
              <a:t> "...video chat and funding all our supplies."</a:t>
            </a:r>
            <a:endParaRPr lang="en-US" sz="1100"/>
          </a:p>
        </xdr:txBody>
      </xdr: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50800</xdr:rowOff>
        </xdr:from>
        <xdr:to>
          <xdr:col>10</xdr:col>
          <xdr:colOff>38100</xdr:colOff>
          <xdr:row>2</xdr:row>
          <xdr:rowOff>190500</xdr:rowOff>
        </xdr:to>
        <xdr:pic>
          <xdr:nvPicPr>
            <xdr:cNvPr id="2" name="Picture 1">
              <a:extLst>
                <a:ext uri="{FF2B5EF4-FFF2-40B4-BE49-F238E27FC236}">
                  <a16:creationId xmlns:a16="http://schemas.microsoft.com/office/drawing/2014/main" id="{FA1B95EB-7D54-2348-8D73-50DC41D2694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1:$H$1" spid="_x0000_s19911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0" y="254000"/>
              <a:ext cx="6515100" cy="3429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3</xdr:row>
          <xdr:rowOff>0</xdr:rowOff>
        </xdr:from>
        <xdr:to>
          <xdr:col>10</xdr:col>
          <xdr:colOff>38100</xdr:colOff>
          <xdr:row>6</xdr:row>
          <xdr:rowOff>50800</xdr:rowOff>
        </xdr:to>
        <xdr:pic>
          <xdr:nvPicPr>
            <xdr:cNvPr id="3" name="Picture 2">
              <a:extLst>
                <a:ext uri="{FF2B5EF4-FFF2-40B4-BE49-F238E27FC236}">
                  <a16:creationId xmlns:a16="http://schemas.microsoft.com/office/drawing/2014/main" id="{FEAF28AF-2317-8F4C-9DE2-31844D125FD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Summary!$A$2:$H$2" spid="_x0000_s19912"/>
                </a:ext>
              </a:extLst>
            </xdr:cNvPicPr>
          </xdr:nvPicPr>
          <xdr:blipFill>
            <a:blip xmlns:r="http://schemas.openxmlformats.org/officeDocument/2006/relationships" r:embed="rId4"/>
            <a:srcRect/>
            <a:stretch>
              <a:fillRect/>
            </a:stretch>
          </xdr:blipFill>
          <xdr:spPr bwMode="auto">
            <a:xfrm>
              <a:off x="0" y="609600"/>
              <a:ext cx="6515100" cy="6604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1</xdr:col>
      <xdr:colOff>0</xdr:colOff>
      <xdr:row>9</xdr:row>
      <xdr:rowOff>0</xdr:rowOff>
    </xdr:from>
    <xdr:to>
      <xdr:col>9</xdr:col>
      <xdr:colOff>0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DBE2915-C708-8E4D-B972-ACA0BAF2FD2A}"/>
            </a:ext>
          </a:extLst>
        </xdr:cNvPr>
        <xdr:cNvSpPr txBox="1"/>
      </xdr:nvSpPr>
      <xdr:spPr>
        <a:xfrm>
          <a:off x="647700" y="1828800"/>
          <a:ext cx="5181600" cy="18288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Detailed description</a:t>
          </a:r>
          <a:r>
            <a:rPr lang="en-US" sz="1100" baseline="0"/>
            <a:t> of the loss...</a:t>
          </a:r>
          <a:endParaRPr lang="en-US" sz="1100"/>
        </a:p>
      </xdr:txBody>
    </xdr:sp>
    <xdr:clientData/>
  </xdr:twoCellAnchor>
  <xdr:twoCellAnchor editAs="oneCell">
    <xdr:from>
      <xdr:col>10</xdr:col>
      <xdr:colOff>146107</xdr:colOff>
      <xdr:row>1</xdr:row>
      <xdr:rowOff>1</xdr:rowOff>
    </xdr:from>
    <xdr:to>
      <xdr:col>19</xdr:col>
      <xdr:colOff>497301</xdr:colOff>
      <xdr:row>37</xdr:row>
      <xdr:rowOff>93329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E08D5F-FE68-A548-9D8E-B5CD95CD4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664691" y="202302"/>
          <a:ext cx="6217920" cy="73761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15</xdr:col>
      <xdr:colOff>67204</xdr:colOff>
      <xdr:row>11</xdr:row>
      <xdr:rowOff>155047</xdr:rowOff>
    </xdr:from>
    <xdr:to>
      <xdr:col>16</xdr:col>
      <xdr:colOff>257704</xdr:colOff>
      <xdr:row>13</xdr:row>
      <xdr:rowOff>98426</xdr:rowOff>
    </xdr:to>
    <xdr:sp macro="" textlink="">
      <xdr:nvSpPr>
        <xdr:cNvPr id="6" name="Right Arrow 5">
          <a:extLst>
            <a:ext uri="{FF2B5EF4-FFF2-40B4-BE49-F238E27FC236}">
              <a16:creationId xmlns:a16="http://schemas.microsoft.com/office/drawing/2014/main" id="{01EF3AC5-2EF1-D547-9299-30018512E6D2}"/>
            </a:ext>
          </a:extLst>
        </xdr:cNvPr>
        <xdr:cNvSpPr/>
      </xdr:nvSpPr>
      <xdr:spPr>
        <a:xfrm>
          <a:off x="9909704" y="2483380"/>
          <a:ext cx="846667" cy="36671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21</xdr:col>
      <xdr:colOff>11905</xdr:colOff>
      <xdr:row>23</xdr:row>
      <xdr:rowOff>124358</xdr:rowOff>
    </xdr:from>
    <xdr:to>
      <xdr:col>21</xdr:col>
      <xdr:colOff>305593</xdr:colOff>
      <xdr:row>31</xdr:row>
      <xdr:rowOff>80437</xdr:rowOff>
    </xdr:to>
    <xdr:sp macro="" textlink="">
      <xdr:nvSpPr>
        <xdr:cNvPr id="7" name="Right Arrow 6">
          <a:extLst>
            <a:ext uri="{FF2B5EF4-FFF2-40B4-BE49-F238E27FC236}">
              <a16:creationId xmlns:a16="http://schemas.microsoft.com/office/drawing/2014/main" id="{B00DDB8C-CE22-CF46-8B24-2A3BB9B8D574}"/>
            </a:ext>
          </a:extLst>
        </xdr:cNvPr>
        <xdr:cNvSpPr/>
      </xdr:nvSpPr>
      <xdr:spPr>
        <a:xfrm rot="5400000">
          <a:off x="13113542" y="5670554"/>
          <a:ext cx="1649413" cy="29368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20</xdr:col>
      <xdr:colOff>114482</xdr:colOff>
      <xdr:row>1</xdr:row>
      <xdr:rowOff>141755</xdr:rowOff>
    </xdr:from>
    <xdr:to>
      <xdr:col>29</xdr:col>
      <xdr:colOff>465676</xdr:colOff>
      <xdr:row>17</xdr:row>
      <xdr:rowOff>145981</xdr:rowOff>
    </xdr:to>
    <xdr:grpSp>
      <xdr:nvGrpSpPr>
        <xdr:cNvPr id="8" name="Group 7">
          <a:extLst>
            <a:ext uri="{FF2B5EF4-FFF2-40B4-BE49-F238E27FC236}">
              <a16:creationId xmlns:a16="http://schemas.microsoft.com/office/drawing/2014/main" id="{48B7D9A6-A2FE-1D4C-ADC5-081643E6009F}"/>
            </a:ext>
          </a:extLst>
        </xdr:cNvPr>
        <xdr:cNvGrpSpPr>
          <a:grpSpLocks/>
        </xdr:cNvGrpSpPr>
      </xdr:nvGrpSpPr>
      <xdr:grpSpPr>
        <a:xfrm>
          <a:off x="13068482" y="344955"/>
          <a:ext cx="6180494" cy="3255426"/>
          <a:chOff x="11791763" y="56271190"/>
          <a:chExt cx="7828716" cy="3436379"/>
        </a:xfrm>
      </xdr:grpSpPr>
      <xdr:pic>
        <xdr:nvPicPr>
          <xdr:cNvPr id="9" name="Picture 8">
            <a:extLst>
              <a:ext uri="{FF2B5EF4-FFF2-40B4-BE49-F238E27FC236}">
                <a16:creationId xmlns:a16="http://schemas.microsoft.com/office/drawing/2014/main" id="{69FC87A8-4524-8E43-9B22-4EEFCAF7F53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/>
        </xdr:blipFill>
        <xdr:spPr>
          <a:xfrm>
            <a:off x="11791763" y="56271190"/>
            <a:ext cx="7828716" cy="3436379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10" name="Rectangle 9">
            <a:extLst>
              <a:ext uri="{FF2B5EF4-FFF2-40B4-BE49-F238E27FC236}">
                <a16:creationId xmlns:a16="http://schemas.microsoft.com/office/drawing/2014/main" id="{9ACC09EB-6EB3-8749-AF43-FF882EC0884E}"/>
              </a:ext>
            </a:extLst>
          </xdr:cNvPr>
          <xdr:cNvSpPr/>
        </xdr:nvSpPr>
        <xdr:spPr>
          <a:xfrm>
            <a:off x="13436600" y="57724589"/>
            <a:ext cx="4218803" cy="411892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20</xdr:col>
      <xdr:colOff>115196</xdr:colOff>
      <xdr:row>26</xdr:row>
      <xdr:rowOff>20097</xdr:rowOff>
    </xdr:from>
    <xdr:to>
      <xdr:col>29</xdr:col>
      <xdr:colOff>466390</xdr:colOff>
      <xdr:row>41</xdr:row>
      <xdr:rowOff>33584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72F44343-A5C2-7641-9A76-A362FE3C4E93}"/>
            </a:ext>
          </a:extLst>
        </xdr:cNvPr>
        <xdr:cNvGrpSpPr/>
      </xdr:nvGrpSpPr>
      <xdr:grpSpPr>
        <a:xfrm>
          <a:off x="13069196" y="5303297"/>
          <a:ext cx="6180494" cy="3061487"/>
          <a:chOff x="17480170" y="61243295"/>
          <a:chExt cx="9654069" cy="3231295"/>
        </a:xfrm>
      </xdr:grpSpPr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AE29C754-9AF2-B34C-93A2-0E8C66E0CF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7480170" y="61243295"/>
            <a:ext cx="9654069" cy="3231295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0D262029-5EFC-304F-8DBA-D37D82126C96}"/>
              </a:ext>
            </a:extLst>
          </xdr:cNvPr>
          <xdr:cNvSpPr/>
        </xdr:nvSpPr>
        <xdr:spPr>
          <a:xfrm>
            <a:off x="18112603" y="63285130"/>
            <a:ext cx="6563840" cy="938084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11</xdr:col>
      <xdr:colOff>101600</xdr:colOff>
      <xdr:row>7</xdr:row>
      <xdr:rowOff>207433</xdr:rowOff>
    </xdr:from>
    <xdr:to>
      <xdr:col>15</xdr:col>
      <xdr:colOff>67733</xdr:colOff>
      <xdr:row>10</xdr:row>
      <xdr:rowOff>118533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76FE0FD-0A9B-EC4D-BA0F-AD5FAB896B8D}"/>
            </a:ext>
          </a:extLst>
        </xdr:cNvPr>
        <xdr:cNvSpPr/>
      </xdr:nvSpPr>
      <xdr:spPr>
        <a:xfrm>
          <a:off x="7319433" y="1689100"/>
          <a:ext cx="2590800" cy="546100"/>
        </a:xfrm>
        <a:prstGeom prst="rect">
          <a:avLst/>
        </a:prstGeom>
        <a:solidFill>
          <a:srgbClr val="FFFF00">
            <a:alpha val="18000"/>
          </a:srgbClr>
        </a:solidFill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11</xdr:col>
      <xdr:colOff>101600</xdr:colOff>
      <xdr:row>15</xdr:row>
      <xdr:rowOff>177800</xdr:rowOff>
    </xdr:from>
    <xdr:to>
      <xdr:col>14</xdr:col>
      <xdr:colOff>304800</xdr:colOff>
      <xdr:row>20</xdr:row>
      <xdr:rowOff>33867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736B2B5E-F511-3147-BD59-D2F4E8672497}"/>
            </a:ext>
          </a:extLst>
        </xdr:cNvPr>
        <xdr:cNvSpPr/>
      </xdr:nvSpPr>
      <xdr:spPr>
        <a:xfrm>
          <a:off x="7319433" y="3352800"/>
          <a:ext cx="2171700" cy="914400"/>
        </a:xfrm>
        <a:prstGeom prst="rect">
          <a:avLst/>
        </a:prstGeom>
        <a:solidFill>
          <a:srgbClr val="FFFF00">
            <a:alpha val="18000"/>
          </a:srgbClr>
        </a:solidFill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266075</xdr:colOff>
      <xdr:row>25</xdr:row>
      <xdr:rowOff>64318</xdr:rowOff>
    </xdr:from>
    <xdr:to>
      <xdr:col>49</xdr:col>
      <xdr:colOff>524174</xdr:colOff>
      <xdr:row>43</xdr:row>
      <xdr:rowOff>9742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9366331E-ACDE-9F4B-B81B-A6C6E1AAC03A}"/>
            </a:ext>
          </a:extLst>
        </xdr:cNvPr>
        <xdr:cNvGrpSpPr/>
      </xdr:nvGrpSpPr>
      <xdr:grpSpPr>
        <a:xfrm>
          <a:off x="24230975" y="5144318"/>
          <a:ext cx="8030499" cy="3603024"/>
          <a:chOff x="40977637" y="60161881"/>
          <a:chExt cx="10426857" cy="3800354"/>
        </a:xfrm>
      </xdr:grpSpPr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793B6D22-E41C-6949-BB0A-14670E01BE0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43396237" y="60161881"/>
            <a:ext cx="8008257" cy="3787260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F8EE6D0F-DEA6-FA4F-BEBE-F41D5AF559ED}"/>
              </a:ext>
            </a:extLst>
          </xdr:cNvPr>
          <xdr:cNvSpPr/>
        </xdr:nvSpPr>
        <xdr:spPr>
          <a:xfrm>
            <a:off x="40977637" y="63743589"/>
            <a:ext cx="3320535" cy="2186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29</xdr:col>
      <xdr:colOff>99756</xdr:colOff>
      <xdr:row>29</xdr:row>
      <xdr:rowOff>139210</xdr:rowOff>
    </xdr:from>
    <xdr:to>
      <xdr:col>29</xdr:col>
      <xdr:colOff>190244</xdr:colOff>
      <xdr:row>36</xdr:row>
      <xdr:rowOff>136031</xdr:rowOff>
    </xdr:to>
    <xdr:sp macro="" textlink="">
      <xdr:nvSpPr>
        <xdr:cNvPr id="19" name="Right Arrow 18">
          <a:extLst>
            <a:ext uri="{FF2B5EF4-FFF2-40B4-BE49-F238E27FC236}">
              <a16:creationId xmlns:a16="http://schemas.microsoft.com/office/drawing/2014/main" id="{A1EE7B36-FDBA-FA44-8C7D-B6469546DC4F}"/>
            </a:ext>
          </a:extLst>
        </xdr:cNvPr>
        <xdr:cNvSpPr/>
      </xdr:nvSpPr>
      <xdr:spPr>
        <a:xfrm rot="16200000">
          <a:off x="18434589" y="6971543"/>
          <a:ext cx="1478488" cy="9048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35</xdr:col>
      <xdr:colOff>571245</xdr:colOff>
      <xdr:row>31</xdr:row>
      <xdr:rowOff>38669</xdr:rowOff>
    </xdr:from>
    <xdr:to>
      <xdr:col>36</xdr:col>
      <xdr:colOff>125158</xdr:colOff>
      <xdr:row>35</xdr:row>
      <xdr:rowOff>47136</xdr:rowOff>
    </xdr:to>
    <xdr:sp macro="" textlink="">
      <xdr:nvSpPr>
        <xdr:cNvPr id="20" name="Right Arrow 19">
          <a:extLst>
            <a:ext uri="{FF2B5EF4-FFF2-40B4-BE49-F238E27FC236}">
              <a16:creationId xmlns:a16="http://schemas.microsoft.com/office/drawing/2014/main" id="{B307088D-EB88-E44A-95E0-9C7C2CBA934A}"/>
            </a:ext>
          </a:extLst>
        </xdr:cNvPr>
        <xdr:cNvSpPr/>
      </xdr:nvSpPr>
      <xdr:spPr>
        <a:xfrm rot="5400000">
          <a:off x="23214551" y="6922863"/>
          <a:ext cx="855133" cy="21008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33</xdr:col>
      <xdr:colOff>344606</xdr:colOff>
      <xdr:row>2</xdr:row>
      <xdr:rowOff>72569</xdr:rowOff>
    </xdr:from>
    <xdr:to>
      <xdr:col>49</xdr:col>
      <xdr:colOff>575346</xdr:colOff>
      <xdr:row>21</xdr:row>
      <xdr:rowOff>161832</xdr:rowOff>
    </xdr:to>
    <xdr:grpSp>
      <xdr:nvGrpSpPr>
        <xdr:cNvPr id="26" name="Group 25">
          <a:extLst>
            <a:ext uri="{FF2B5EF4-FFF2-40B4-BE49-F238E27FC236}">
              <a16:creationId xmlns:a16="http://schemas.microsoft.com/office/drawing/2014/main" id="{1426EB34-FCCB-FB40-A799-B89F9033A3D2}"/>
            </a:ext>
          </a:extLst>
        </xdr:cNvPr>
        <xdr:cNvGrpSpPr/>
      </xdr:nvGrpSpPr>
      <xdr:grpSpPr>
        <a:xfrm>
          <a:off x="21718706" y="478969"/>
          <a:ext cx="10593940" cy="3950063"/>
          <a:chOff x="35774184" y="56278682"/>
          <a:chExt cx="23132699" cy="4170215"/>
        </a:xfrm>
      </xdr:grpSpPr>
      <xdr:pic>
        <xdr:nvPicPr>
          <xdr:cNvPr id="27" name="Picture 26">
            <a:extLst>
              <a:ext uri="{FF2B5EF4-FFF2-40B4-BE49-F238E27FC236}">
                <a16:creationId xmlns:a16="http://schemas.microsoft.com/office/drawing/2014/main" id="{0E46D80A-9EC0-B74F-8FBB-AFCF6DBC778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45440267" y="56278682"/>
            <a:ext cx="13466616" cy="4170215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28" name="Rectangle 27">
            <a:extLst>
              <a:ext uri="{FF2B5EF4-FFF2-40B4-BE49-F238E27FC236}">
                <a16:creationId xmlns:a16="http://schemas.microsoft.com/office/drawing/2014/main" id="{7EA10A6A-8B7D-E744-B1FF-144565C1287C}"/>
              </a:ext>
            </a:extLst>
          </xdr:cNvPr>
          <xdr:cNvSpPr/>
        </xdr:nvSpPr>
        <xdr:spPr>
          <a:xfrm>
            <a:off x="35774184" y="57651994"/>
            <a:ext cx="6746904" cy="253142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29" name="Rectangle 28">
            <a:extLst>
              <a:ext uri="{FF2B5EF4-FFF2-40B4-BE49-F238E27FC236}">
                <a16:creationId xmlns:a16="http://schemas.microsoft.com/office/drawing/2014/main" id="{0251C695-078F-3040-BDED-454BA74A19E2}"/>
              </a:ext>
            </a:extLst>
          </xdr:cNvPr>
          <xdr:cNvSpPr/>
        </xdr:nvSpPr>
        <xdr:spPr>
          <a:xfrm>
            <a:off x="36153468" y="56771059"/>
            <a:ext cx="2412085" cy="1805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33</xdr:col>
      <xdr:colOff>189766</xdr:colOff>
      <xdr:row>4</xdr:row>
      <xdr:rowOff>104934</xdr:rowOff>
    </xdr:from>
    <xdr:to>
      <xdr:col>56</xdr:col>
      <xdr:colOff>583835</xdr:colOff>
      <xdr:row>5</xdr:row>
      <xdr:rowOff>25450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169D37F1-2658-BC40-BE3A-A8ABA9D61D2F}"/>
            </a:ext>
          </a:extLst>
        </xdr:cNvPr>
        <xdr:cNvCxnSpPr>
          <a:endCxn id="29" idx="3"/>
        </xdr:cNvCxnSpPr>
      </xdr:nvCxnSpPr>
      <xdr:spPr>
        <a:xfrm flipH="1">
          <a:off x="21743480" y="903220"/>
          <a:ext cx="15416355" cy="120087"/>
        </a:xfrm>
        <a:prstGeom prst="straightConnector1">
          <a:avLst/>
        </a:prstGeom>
        <a:ln w="76200">
          <a:solidFill>
            <a:srgbClr val="FF00E0">
              <a:alpha val="50000"/>
            </a:srgbClr>
          </a:solidFill>
          <a:prstDash val="sysDot"/>
          <a:headEnd type="oval" w="med" len="med"/>
          <a:tailEnd type="oval" w="med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157345</xdr:colOff>
      <xdr:row>37</xdr:row>
      <xdr:rowOff>56194</xdr:rowOff>
    </xdr:from>
    <xdr:to>
      <xdr:col>19</xdr:col>
      <xdr:colOff>258495</xdr:colOff>
      <xdr:row>44</xdr:row>
      <xdr:rowOff>171063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E1A9E59-F552-2E41-A7B0-60AB832B2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675929" y="7541327"/>
          <a:ext cx="5967876" cy="1530975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</xdr:pic>
    <xdr:clientData/>
  </xdr:twoCellAnchor>
  <xdr:twoCellAnchor>
    <xdr:from>
      <xdr:col>50</xdr:col>
      <xdr:colOff>390309</xdr:colOff>
      <xdr:row>5</xdr:row>
      <xdr:rowOff>100436</xdr:rowOff>
    </xdr:from>
    <xdr:to>
      <xdr:col>59</xdr:col>
      <xdr:colOff>465201</xdr:colOff>
      <xdr:row>28</xdr:row>
      <xdr:rowOff>30275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AF9F583E-6B90-624F-AB52-51171F1DAD14}"/>
            </a:ext>
          </a:extLst>
        </xdr:cNvPr>
        <xdr:cNvGrpSpPr/>
      </xdr:nvGrpSpPr>
      <xdr:grpSpPr>
        <a:xfrm>
          <a:off x="32775309" y="1116436"/>
          <a:ext cx="5904192" cy="4603439"/>
          <a:chOff x="47124112" y="62351481"/>
          <a:chExt cx="7566454" cy="4861329"/>
        </a:xfrm>
      </xdr:grpSpPr>
      <xdr:pic>
        <xdr:nvPicPr>
          <xdr:cNvPr id="38" name="Picture 37">
            <a:extLst>
              <a:ext uri="{FF2B5EF4-FFF2-40B4-BE49-F238E27FC236}">
                <a16:creationId xmlns:a16="http://schemas.microsoft.com/office/drawing/2014/main" id="{B039572D-92D9-0343-9CEB-5B45CBCE247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47124112" y="62351481"/>
            <a:ext cx="7566454" cy="4861329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39" name="Rectangle 38">
            <a:extLst>
              <a:ext uri="{FF2B5EF4-FFF2-40B4-BE49-F238E27FC236}">
                <a16:creationId xmlns:a16="http://schemas.microsoft.com/office/drawing/2014/main" id="{5F2D6532-3C58-6347-9C03-1DBCFE9EB021}"/>
              </a:ext>
            </a:extLst>
          </xdr:cNvPr>
          <xdr:cNvSpPr/>
        </xdr:nvSpPr>
        <xdr:spPr>
          <a:xfrm>
            <a:off x="47796508" y="64083515"/>
            <a:ext cx="5461686" cy="18626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50</xdr:col>
      <xdr:colOff>252461</xdr:colOff>
      <xdr:row>29</xdr:row>
      <xdr:rowOff>34533</xdr:rowOff>
    </xdr:from>
    <xdr:to>
      <xdr:col>59</xdr:col>
      <xdr:colOff>292277</xdr:colOff>
      <xdr:row>46</xdr:row>
      <xdr:rowOff>109490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92AAE5D1-8D68-E448-B0CE-1CEAAB4CCAC1}"/>
            </a:ext>
          </a:extLst>
        </xdr:cNvPr>
        <xdr:cNvGrpSpPr/>
      </xdr:nvGrpSpPr>
      <xdr:grpSpPr>
        <a:xfrm>
          <a:off x="32637461" y="5927333"/>
          <a:ext cx="5869116" cy="3529357"/>
          <a:chOff x="55187800" y="62354855"/>
          <a:chExt cx="7566454" cy="3729093"/>
        </a:xfrm>
      </xdr:grpSpPr>
      <xdr:pic>
        <xdr:nvPicPr>
          <xdr:cNvPr id="41" name="Picture 40">
            <a:extLst>
              <a:ext uri="{FF2B5EF4-FFF2-40B4-BE49-F238E27FC236}">
                <a16:creationId xmlns:a16="http://schemas.microsoft.com/office/drawing/2014/main" id="{CCAFFE93-FC38-9D43-8D0C-22432DB50A5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55187800" y="62354855"/>
            <a:ext cx="7566454" cy="3729093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42" name="Rectangle 41">
            <a:extLst>
              <a:ext uri="{FF2B5EF4-FFF2-40B4-BE49-F238E27FC236}">
                <a16:creationId xmlns:a16="http://schemas.microsoft.com/office/drawing/2014/main" id="{26F34816-B66C-DD43-9718-DA86165BF047}"/>
              </a:ext>
            </a:extLst>
          </xdr:cNvPr>
          <xdr:cNvSpPr/>
        </xdr:nvSpPr>
        <xdr:spPr>
          <a:xfrm>
            <a:off x="55591562" y="63465677"/>
            <a:ext cx="5461686" cy="18626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43</xdr:col>
      <xdr:colOff>0</xdr:colOff>
      <xdr:row>38</xdr:row>
      <xdr:rowOff>144310</xdr:rowOff>
    </xdr:from>
    <xdr:to>
      <xdr:col>43</xdr:col>
      <xdr:colOff>596900</xdr:colOff>
      <xdr:row>40</xdr:row>
      <xdr:rowOff>98373</xdr:rowOff>
    </xdr:to>
    <xdr:sp macro="" textlink="">
      <xdr:nvSpPr>
        <xdr:cNvPr id="43" name="Right Arrow 42">
          <a:extLst>
            <a:ext uri="{FF2B5EF4-FFF2-40B4-BE49-F238E27FC236}">
              <a16:creationId xmlns:a16="http://schemas.microsoft.com/office/drawing/2014/main" id="{460FEA61-F87F-E443-BE30-51F194FECC57}"/>
            </a:ext>
          </a:extLst>
        </xdr:cNvPr>
        <xdr:cNvSpPr/>
      </xdr:nvSpPr>
      <xdr:spPr>
        <a:xfrm>
          <a:off x="28215167" y="8187643"/>
          <a:ext cx="596900" cy="377397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52</xdr:col>
      <xdr:colOff>644782</xdr:colOff>
      <xdr:row>39</xdr:row>
      <xdr:rowOff>79680</xdr:rowOff>
    </xdr:from>
    <xdr:to>
      <xdr:col>53</xdr:col>
      <xdr:colOff>508000</xdr:colOff>
      <xdr:row>41</xdr:row>
      <xdr:rowOff>23060</xdr:rowOff>
    </xdr:to>
    <xdr:sp macro="" textlink="">
      <xdr:nvSpPr>
        <xdr:cNvPr id="44" name="Right Arrow 43">
          <a:extLst>
            <a:ext uri="{FF2B5EF4-FFF2-40B4-BE49-F238E27FC236}">
              <a16:creationId xmlns:a16="http://schemas.microsoft.com/office/drawing/2014/main" id="{1BAF9B4E-126E-0740-9D71-E703A29C679D}"/>
            </a:ext>
          </a:extLst>
        </xdr:cNvPr>
        <xdr:cNvSpPr/>
      </xdr:nvSpPr>
      <xdr:spPr>
        <a:xfrm>
          <a:off x="34765449" y="8334680"/>
          <a:ext cx="519384" cy="366713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60</xdr:col>
      <xdr:colOff>112979</xdr:colOff>
      <xdr:row>30</xdr:row>
      <xdr:rowOff>178365</xdr:rowOff>
    </xdr:from>
    <xdr:to>
      <xdr:col>60</xdr:col>
      <xdr:colOff>444767</xdr:colOff>
      <xdr:row>37</xdr:row>
      <xdr:rowOff>119097</xdr:rowOff>
    </xdr:to>
    <xdr:sp macro="" textlink="">
      <xdr:nvSpPr>
        <xdr:cNvPr id="45" name="Right Arrow 44">
          <a:extLst>
            <a:ext uri="{FF2B5EF4-FFF2-40B4-BE49-F238E27FC236}">
              <a16:creationId xmlns:a16="http://schemas.microsoft.com/office/drawing/2014/main" id="{2D158AA4-CA0A-8042-AA16-54546D89429E}"/>
            </a:ext>
          </a:extLst>
        </xdr:cNvPr>
        <xdr:cNvSpPr/>
      </xdr:nvSpPr>
      <xdr:spPr>
        <a:xfrm rot="16200000">
          <a:off x="38937673" y="7073671"/>
          <a:ext cx="1422399" cy="33178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ç√</a:t>
          </a:r>
        </a:p>
      </xdr:txBody>
    </xdr:sp>
    <xdr:clientData/>
  </xdr:twoCellAnchor>
  <xdr:twoCellAnchor>
    <xdr:from>
      <xdr:col>65</xdr:col>
      <xdr:colOff>402432</xdr:colOff>
      <xdr:row>30</xdr:row>
      <xdr:rowOff>201652</xdr:rowOff>
    </xdr:from>
    <xdr:to>
      <xdr:col>66</xdr:col>
      <xdr:colOff>65353</xdr:colOff>
      <xdr:row>38</xdr:row>
      <xdr:rowOff>110637</xdr:rowOff>
    </xdr:to>
    <xdr:sp macro="" textlink="">
      <xdr:nvSpPr>
        <xdr:cNvPr id="46" name="Right Arrow 45">
          <a:extLst>
            <a:ext uri="{FF2B5EF4-FFF2-40B4-BE49-F238E27FC236}">
              <a16:creationId xmlns:a16="http://schemas.microsoft.com/office/drawing/2014/main" id="{D5801CDA-2D09-A648-896D-F652D30389FA}"/>
            </a:ext>
          </a:extLst>
        </xdr:cNvPr>
        <xdr:cNvSpPr/>
      </xdr:nvSpPr>
      <xdr:spPr>
        <a:xfrm rot="5400000">
          <a:off x="42411650" y="7193267"/>
          <a:ext cx="1602318" cy="31908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71</xdr:col>
      <xdr:colOff>178331</xdr:colOff>
      <xdr:row>28</xdr:row>
      <xdr:rowOff>147672</xdr:rowOff>
    </xdr:from>
    <xdr:to>
      <xdr:col>71</xdr:col>
      <xdr:colOff>363010</xdr:colOff>
      <xdr:row>38</xdr:row>
      <xdr:rowOff>100049</xdr:rowOff>
    </xdr:to>
    <xdr:sp macro="" textlink="">
      <xdr:nvSpPr>
        <xdr:cNvPr id="47" name="Right Arrow 46">
          <a:extLst>
            <a:ext uri="{FF2B5EF4-FFF2-40B4-BE49-F238E27FC236}">
              <a16:creationId xmlns:a16="http://schemas.microsoft.com/office/drawing/2014/main" id="{6E8031BA-8779-9D40-BB90-88F4E29E6259}"/>
            </a:ext>
          </a:extLst>
        </xdr:cNvPr>
        <xdr:cNvSpPr/>
      </xdr:nvSpPr>
      <xdr:spPr>
        <a:xfrm rot="16200000">
          <a:off x="45823982" y="7016521"/>
          <a:ext cx="2069043" cy="184679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ç√</a:t>
          </a:r>
        </a:p>
      </xdr:txBody>
    </xdr:sp>
    <xdr:clientData/>
  </xdr:twoCellAnchor>
  <xdr:twoCellAnchor>
    <xdr:from>
      <xdr:col>79</xdr:col>
      <xdr:colOff>287995</xdr:colOff>
      <xdr:row>26</xdr:row>
      <xdr:rowOff>138558</xdr:rowOff>
    </xdr:from>
    <xdr:to>
      <xdr:col>81</xdr:col>
      <xdr:colOff>196850</xdr:colOff>
      <xdr:row>28</xdr:row>
      <xdr:rowOff>81938</xdr:rowOff>
    </xdr:to>
    <xdr:sp macro="" textlink="">
      <xdr:nvSpPr>
        <xdr:cNvPr id="48" name="Right Arrow 47">
          <a:extLst>
            <a:ext uri="{FF2B5EF4-FFF2-40B4-BE49-F238E27FC236}">
              <a16:creationId xmlns:a16="http://schemas.microsoft.com/office/drawing/2014/main" id="{DA7E3279-B919-9741-B836-B2096295A2A7}"/>
            </a:ext>
          </a:extLst>
        </xdr:cNvPr>
        <xdr:cNvSpPr/>
      </xdr:nvSpPr>
      <xdr:spPr>
        <a:xfrm>
          <a:off x="52125162" y="5641891"/>
          <a:ext cx="1221188" cy="366714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60</xdr:col>
      <xdr:colOff>190420</xdr:colOff>
      <xdr:row>2</xdr:row>
      <xdr:rowOff>168725</xdr:rowOff>
    </xdr:from>
    <xdr:to>
      <xdr:col>67</xdr:col>
      <xdr:colOff>385156</xdr:colOff>
      <xdr:row>14</xdr:row>
      <xdr:rowOff>32508</xdr:rowOff>
    </xdr:to>
    <xdr:grpSp>
      <xdr:nvGrpSpPr>
        <xdr:cNvPr id="49" name="Group 48">
          <a:extLst>
            <a:ext uri="{FF2B5EF4-FFF2-40B4-BE49-F238E27FC236}">
              <a16:creationId xmlns:a16="http://schemas.microsoft.com/office/drawing/2014/main" id="{730DDE0C-7A5B-A64F-A20A-7673BC8F3789}"/>
            </a:ext>
          </a:extLst>
        </xdr:cNvPr>
        <xdr:cNvGrpSpPr/>
      </xdr:nvGrpSpPr>
      <xdr:grpSpPr>
        <a:xfrm>
          <a:off x="39052420" y="575125"/>
          <a:ext cx="4728636" cy="2302183"/>
          <a:chOff x="59564346" y="56638141"/>
          <a:chExt cx="6012191" cy="2424638"/>
        </a:xfrm>
      </xdr:grpSpPr>
      <xdr:pic>
        <xdr:nvPicPr>
          <xdr:cNvPr id="50" name="Picture 49">
            <a:extLst>
              <a:ext uri="{FF2B5EF4-FFF2-40B4-BE49-F238E27FC236}">
                <a16:creationId xmlns:a16="http://schemas.microsoft.com/office/drawing/2014/main" id="{D205334B-9B7A-8245-AA94-4153E4E043D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3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 l="5419" r="15122"/>
          <a:stretch/>
        </xdr:blipFill>
        <xdr:spPr>
          <a:xfrm>
            <a:off x="59564346" y="56638141"/>
            <a:ext cx="6012191" cy="2424638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51" name="Rectangle 50">
            <a:extLst>
              <a:ext uri="{FF2B5EF4-FFF2-40B4-BE49-F238E27FC236}">
                <a16:creationId xmlns:a16="http://schemas.microsoft.com/office/drawing/2014/main" id="{2ECF8659-3F3C-774B-885A-160A761548BD}"/>
              </a:ext>
            </a:extLst>
          </xdr:cNvPr>
          <xdr:cNvSpPr/>
        </xdr:nvSpPr>
        <xdr:spPr>
          <a:xfrm>
            <a:off x="60151147" y="56745659"/>
            <a:ext cx="1863468" cy="2313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52" name="Rectangle 51">
            <a:extLst>
              <a:ext uri="{FF2B5EF4-FFF2-40B4-BE49-F238E27FC236}">
                <a16:creationId xmlns:a16="http://schemas.microsoft.com/office/drawing/2014/main" id="{0AE6789C-DF6C-914D-8845-B6C6C19A24C9}"/>
              </a:ext>
            </a:extLst>
          </xdr:cNvPr>
          <xdr:cNvSpPr/>
        </xdr:nvSpPr>
        <xdr:spPr>
          <a:xfrm>
            <a:off x="59767631" y="57699189"/>
            <a:ext cx="4434702" cy="2059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60</xdr:col>
      <xdr:colOff>9537</xdr:colOff>
      <xdr:row>18</xdr:row>
      <xdr:rowOff>166914</xdr:rowOff>
    </xdr:from>
    <xdr:to>
      <xdr:col>69</xdr:col>
      <xdr:colOff>85736</xdr:colOff>
      <xdr:row>24</xdr:row>
      <xdr:rowOff>72255</xdr:rowOff>
    </xdr:to>
    <xdr:grpSp>
      <xdr:nvGrpSpPr>
        <xdr:cNvPr id="53" name="Group 52">
          <a:extLst>
            <a:ext uri="{FF2B5EF4-FFF2-40B4-BE49-F238E27FC236}">
              <a16:creationId xmlns:a16="http://schemas.microsoft.com/office/drawing/2014/main" id="{8DDB3DC0-6174-8740-A3EA-C32DBE2EE645}"/>
            </a:ext>
          </a:extLst>
        </xdr:cNvPr>
        <xdr:cNvGrpSpPr/>
      </xdr:nvGrpSpPr>
      <xdr:grpSpPr>
        <a:xfrm>
          <a:off x="38871537" y="3824514"/>
          <a:ext cx="5905499" cy="1124541"/>
          <a:chOff x="62353024" y="59906000"/>
          <a:chExt cx="7566454" cy="1176974"/>
        </a:xfrm>
      </xdr:grpSpPr>
      <xdr:pic>
        <xdr:nvPicPr>
          <xdr:cNvPr id="54" name="Picture 53">
            <a:extLst>
              <a:ext uri="{FF2B5EF4-FFF2-40B4-BE49-F238E27FC236}">
                <a16:creationId xmlns:a16="http://schemas.microsoft.com/office/drawing/2014/main" id="{74EAD227-6979-7045-9FFD-2C148D4D59F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62353024" y="59906000"/>
            <a:ext cx="7566454" cy="1176974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55" name="Rectangle 54">
            <a:extLst>
              <a:ext uri="{FF2B5EF4-FFF2-40B4-BE49-F238E27FC236}">
                <a16:creationId xmlns:a16="http://schemas.microsoft.com/office/drawing/2014/main" id="{B1CF86B6-4F06-6B48-84DB-F5D931B9CBD0}"/>
              </a:ext>
            </a:extLst>
          </xdr:cNvPr>
          <xdr:cNvSpPr/>
        </xdr:nvSpPr>
        <xdr:spPr>
          <a:xfrm>
            <a:off x="63094516" y="60717899"/>
            <a:ext cx="772983" cy="2059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60</xdr:col>
      <xdr:colOff>356628</xdr:colOff>
      <xdr:row>27</xdr:row>
      <xdr:rowOff>44210</xdr:rowOff>
    </xdr:from>
    <xdr:to>
      <xdr:col>69</xdr:col>
      <xdr:colOff>402372</xdr:colOff>
      <xdr:row>42</xdr:row>
      <xdr:rowOff>130037</xdr:rowOff>
    </xdr:to>
    <xdr:grpSp>
      <xdr:nvGrpSpPr>
        <xdr:cNvPr id="56" name="Group 55">
          <a:extLst>
            <a:ext uri="{FF2B5EF4-FFF2-40B4-BE49-F238E27FC236}">
              <a16:creationId xmlns:a16="http://schemas.microsoft.com/office/drawing/2014/main" id="{7164ACAA-06CB-A64D-9BB6-D7A2CB322FBB}"/>
            </a:ext>
          </a:extLst>
        </xdr:cNvPr>
        <xdr:cNvGrpSpPr/>
      </xdr:nvGrpSpPr>
      <xdr:grpSpPr>
        <a:xfrm>
          <a:off x="39218628" y="5530610"/>
          <a:ext cx="5875044" cy="3133827"/>
          <a:chOff x="66888403" y="62255027"/>
          <a:chExt cx="7539022" cy="3319603"/>
        </a:xfrm>
      </xdr:grpSpPr>
      <xdr:pic>
        <xdr:nvPicPr>
          <xdr:cNvPr id="57" name="Picture 56">
            <a:extLst>
              <a:ext uri="{FF2B5EF4-FFF2-40B4-BE49-F238E27FC236}">
                <a16:creationId xmlns:a16="http://schemas.microsoft.com/office/drawing/2014/main" id="{31BF7D52-FA1C-424B-9966-A878D2C66E8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66888403" y="62255027"/>
            <a:ext cx="7539022" cy="3319603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58" name="Rectangle 57">
            <a:extLst>
              <a:ext uri="{FF2B5EF4-FFF2-40B4-BE49-F238E27FC236}">
                <a16:creationId xmlns:a16="http://schemas.microsoft.com/office/drawing/2014/main" id="{8E96C11B-F759-4E44-8CD3-267EA3A0F656}"/>
              </a:ext>
            </a:extLst>
          </xdr:cNvPr>
          <xdr:cNvSpPr/>
        </xdr:nvSpPr>
        <xdr:spPr>
          <a:xfrm>
            <a:off x="67654101" y="62730792"/>
            <a:ext cx="5474387" cy="373792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70</xdr:col>
      <xdr:colOff>366256</xdr:colOff>
      <xdr:row>10</xdr:row>
      <xdr:rowOff>0</xdr:rowOff>
    </xdr:from>
    <xdr:to>
      <xdr:col>79</xdr:col>
      <xdr:colOff>345089</xdr:colOff>
      <xdr:row>28</xdr:row>
      <xdr:rowOff>140795</xdr:rowOff>
    </xdr:to>
    <xdr:grpSp>
      <xdr:nvGrpSpPr>
        <xdr:cNvPr id="59" name="Group 58">
          <a:extLst>
            <a:ext uri="{FF2B5EF4-FFF2-40B4-BE49-F238E27FC236}">
              <a16:creationId xmlns:a16="http://schemas.microsoft.com/office/drawing/2014/main" id="{6295A865-16CF-D149-8276-C698BD6C80BD}"/>
            </a:ext>
          </a:extLst>
        </xdr:cNvPr>
        <xdr:cNvGrpSpPr/>
      </xdr:nvGrpSpPr>
      <xdr:grpSpPr>
        <a:xfrm>
          <a:off x="45705256" y="2032000"/>
          <a:ext cx="5808133" cy="3798395"/>
          <a:chOff x="70530724" y="56713520"/>
          <a:chExt cx="7543571" cy="4002967"/>
        </a:xfrm>
      </xdr:grpSpPr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8BAB606D-5F77-1C43-AD57-E097071DA9C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70530724" y="56713520"/>
            <a:ext cx="7543571" cy="4002967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61" name="Rectangle 60">
            <a:extLst>
              <a:ext uri="{FF2B5EF4-FFF2-40B4-BE49-F238E27FC236}">
                <a16:creationId xmlns:a16="http://schemas.microsoft.com/office/drawing/2014/main" id="{C44D3757-1C4D-D44E-8784-B187FB427079}"/>
              </a:ext>
            </a:extLst>
          </xdr:cNvPr>
          <xdr:cNvSpPr/>
        </xdr:nvSpPr>
        <xdr:spPr>
          <a:xfrm>
            <a:off x="71107986" y="57493243"/>
            <a:ext cx="4764903" cy="3710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80</xdr:col>
      <xdr:colOff>257248</xdr:colOff>
      <xdr:row>2</xdr:row>
      <xdr:rowOff>85259</xdr:rowOff>
    </xdr:from>
    <xdr:to>
      <xdr:col>89</xdr:col>
      <xdr:colOff>231849</xdr:colOff>
      <xdr:row>41</xdr:row>
      <xdr:rowOff>128051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533EDB26-ED5D-B445-9BDF-A81D53019A2E}"/>
            </a:ext>
          </a:extLst>
        </xdr:cNvPr>
        <xdr:cNvGrpSpPr/>
      </xdr:nvGrpSpPr>
      <xdr:grpSpPr>
        <a:xfrm>
          <a:off x="52073248" y="491659"/>
          <a:ext cx="5803901" cy="7967592"/>
          <a:chOff x="79026693" y="59223526"/>
          <a:chExt cx="7566454" cy="8410376"/>
        </a:xfrm>
      </xdr:grpSpPr>
      <xdr:pic>
        <xdr:nvPicPr>
          <xdr:cNvPr id="63" name="Picture 62">
            <a:extLst>
              <a:ext uri="{FF2B5EF4-FFF2-40B4-BE49-F238E27FC236}">
                <a16:creationId xmlns:a16="http://schemas.microsoft.com/office/drawing/2014/main" id="{B1DA9E55-EBBA-754B-9741-5E6599A9EBB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79026693" y="59223526"/>
            <a:ext cx="7566454" cy="8410376"/>
          </a:xfrm>
          <a:prstGeom prst="rect">
            <a:avLst/>
          </a:prstGeom>
          <a:solidFill>
            <a:schemeClr val="bg1"/>
          </a:solidFill>
          <a:ln>
            <a:solidFill>
              <a:schemeClr val="accent1"/>
            </a:solidFill>
          </a:ln>
        </xdr:spPr>
      </xdr:pic>
      <xdr:sp macro="" textlink="">
        <xdr:nvSpPr>
          <xdr:cNvPr id="64" name="Rectangle 63">
            <a:extLst>
              <a:ext uri="{FF2B5EF4-FFF2-40B4-BE49-F238E27FC236}">
                <a16:creationId xmlns:a16="http://schemas.microsoft.com/office/drawing/2014/main" id="{3CE8E398-B136-174B-B535-36E7F1773E41}"/>
              </a:ext>
            </a:extLst>
          </xdr:cNvPr>
          <xdr:cNvSpPr/>
        </xdr:nvSpPr>
        <xdr:spPr>
          <a:xfrm>
            <a:off x="79687008" y="61049357"/>
            <a:ext cx="5666603" cy="521808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65" name="Rectangle 64">
            <a:extLst>
              <a:ext uri="{FF2B5EF4-FFF2-40B4-BE49-F238E27FC236}">
                <a16:creationId xmlns:a16="http://schemas.microsoft.com/office/drawing/2014/main" id="{4F58C541-7093-E842-85EF-FACB3F02ED13}"/>
              </a:ext>
            </a:extLst>
          </xdr:cNvPr>
          <xdr:cNvSpPr/>
        </xdr:nvSpPr>
        <xdr:spPr>
          <a:xfrm>
            <a:off x="79623508" y="62848222"/>
            <a:ext cx="5753787" cy="1029346"/>
          </a:xfrm>
          <a:prstGeom prst="rect">
            <a:avLst/>
          </a:prstGeom>
          <a:solidFill>
            <a:srgbClr val="FFFF00">
              <a:alpha val="18000"/>
            </a:srgbClr>
          </a:solidFill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>
    <xdr:from>
      <xdr:col>62</xdr:col>
      <xdr:colOff>273050</xdr:colOff>
      <xdr:row>12</xdr:row>
      <xdr:rowOff>151474</xdr:rowOff>
    </xdr:from>
    <xdr:to>
      <xdr:col>70</xdr:col>
      <xdr:colOff>370416</xdr:colOff>
      <xdr:row>14</xdr:row>
      <xdr:rowOff>97601</xdr:rowOff>
    </xdr:to>
    <xdr:sp macro="" textlink="">
      <xdr:nvSpPr>
        <xdr:cNvPr id="66" name="Right Arrow 65">
          <a:extLst>
            <a:ext uri="{FF2B5EF4-FFF2-40B4-BE49-F238E27FC236}">
              <a16:creationId xmlns:a16="http://schemas.microsoft.com/office/drawing/2014/main" id="{023A169F-2EE5-514C-80F0-7078FD4A720B}"/>
            </a:ext>
          </a:extLst>
        </xdr:cNvPr>
        <xdr:cNvSpPr/>
      </xdr:nvSpPr>
      <xdr:spPr>
        <a:xfrm>
          <a:off x="40955383" y="2691474"/>
          <a:ext cx="5346700" cy="36946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0.vml"/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1.vml"/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2.vml"/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www.newegg.com/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3.vml"/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4.vml"/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hyperlink" Target="https://www.apogeerockets.com/Rocket_Kits/Skill_Level_4_Kits/Level-2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8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29ACFC-3A81-B347-873B-07BD5101FAB2}">
  <dimension ref="A1:H24"/>
  <sheetViews>
    <sheetView tabSelected="1" zoomScale="130" zoomScaleNormal="130" workbookViewId="0">
      <selection activeCell="D25" sqref="D25"/>
    </sheetView>
  </sheetViews>
  <sheetFormatPr baseColWidth="10" defaultColWidth="6.5" defaultRowHeight="12" x14ac:dyDescent="0.15"/>
  <cols>
    <col min="1" max="1" width="6.6640625" style="117" bestFit="1" customWidth="1"/>
    <col min="2" max="2" width="8.6640625" style="117" bestFit="1" customWidth="1"/>
    <col min="3" max="3" width="4.33203125" style="147" customWidth="1"/>
    <col min="4" max="4" width="9.6640625" style="117" customWidth="1"/>
    <col min="5" max="5" width="12.83203125" style="118" customWidth="1"/>
    <col min="6" max="6" width="8.6640625" style="119" customWidth="1"/>
    <col min="7" max="7" width="9.33203125" style="117" customWidth="1"/>
    <col min="8" max="8" width="25.33203125" style="118" customWidth="1"/>
    <col min="9" max="16384" width="6.5" style="117"/>
  </cols>
  <sheetData>
    <row r="1" spans="1:8" s="116" customFormat="1" ht="27" customHeight="1" x14ac:dyDescent="0.2">
      <c r="A1" s="129" t="s">
        <v>13</v>
      </c>
      <c r="B1" s="129" t="s">
        <v>60</v>
      </c>
      <c r="C1" s="130" t="s">
        <v>64</v>
      </c>
      <c r="D1" s="129" t="s">
        <v>25</v>
      </c>
      <c r="E1" s="129" t="s">
        <v>58</v>
      </c>
      <c r="F1" s="131" t="s">
        <v>63</v>
      </c>
      <c r="G1" s="131" t="s">
        <v>15</v>
      </c>
      <c r="H1" s="129" t="s">
        <v>59</v>
      </c>
    </row>
    <row r="2" spans="1:8" ht="52" x14ac:dyDescent="0.15">
      <c r="A2" s="132">
        <v>42562</v>
      </c>
      <c r="B2" s="133" t="s">
        <v>52</v>
      </c>
      <c r="C2" s="134">
        <v>1</v>
      </c>
      <c r="D2" s="135" t="s">
        <v>6</v>
      </c>
      <c r="E2" s="136" t="s">
        <v>75</v>
      </c>
      <c r="F2" s="137">
        <v>62</v>
      </c>
      <c r="G2" s="138">
        <v>62</v>
      </c>
      <c r="H2" s="136" t="s">
        <v>97</v>
      </c>
    </row>
    <row r="3" spans="1:8" ht="52" x14ac:dyDescent="0.15">
      <c r="A3" s="139">
        <v>42562</v>
      </c>
      <c r="B3" s="133" t="s">
        <v>99</v>
      </c>
      <c r="C3" s="134">
        <v>1</v>
      </c>
      <c r="D3" s="140" t="s">
        <v>6</v>
      </c>
      <c r="E3" s="136" t="s">
        <v>76</v>
      </c>
      <c r="F3" s="141">
        <v>62</v>
      </c>
      <c r="G3" s="142">
        <v>62</v>
      </c>
      <c r="H3" s="136" t="s">
        <v>97</v>
      </c>
    </row>
    <row r="4" spans="1:8" ht="39" x14ac:dyDescent="0.15">
      <c r="A4" s="139">
        <v>42793</v>
      </c>
      <c r="B4" s="140" t="s">
        <v>7</v>
      </c>
      <c r="C4" s="134">
        <v>1</v>
      </c>
      <c r="D4" s="140" t="s">
        <v>6</v>
      </c>
      <c r="E4" s="143" t="s">
        <v>78</v>
      </c>
      <c r="F4" s="141">
        <v>600.9</v>
      </c>
      <c r="G4" s="142">
        <f>600.9-118.93</f>
        <v>481.96999999999997</v>
      </c>
      <c r="H4" s="143" t="s">
        <v>66</v>
      </c>
    </row>
    <row r="5" spans="1:8" ht="26" x14ac:dyDescent="0.15">
      <c r="A5" s="139">
        <v>42824</v>
      </c>
      <c r="B5" s="140" t="s">
        <v>8</v>
      </c>
      <c r="C5" s="134">
        <v>1</v>
      </c>
      <c r="D5" s="140" t="s">
        <v>6</v>
      </c>
      <c r="E5" s="143" t="s">
        <v>74</v>
      </c>
      <c r="F5" s="141">
        <v>56.59</v>
      </c>
      <c r="G5" s="142">
        <v>56.59</v>
      </c>
      <c r="H5" s="143" t="s">
        <v>67</v>
      </c>
    </row>
    <row r="6" spans="1:8" ht="26" x14ac:dyDescent="0.15">
      <c r="A6" s="139">
        <v>42824</v>
      </c>
      <c r="B6" s="140" t="s">
        <v>8</v>
      </c>
      <c r="C6" s="145">
        <v>2</v>
      </c>
      <c r="D6" s="140" t="s">
        <v>6</v>
      </c>
      <c r="E6" s="143" t="s">
        <v>73</v>
      </c>
      <c r="F6" s="141">
        <v>16.329999999999998</v>
      </c>
      <c r="G6" s="142">
        <v>16.329999999999998</v>
      </c>
      <c r="H6" s="143" t="s">
        <v>70</v>
      </c>
    </row>
    <row r="7" spans="1:8" ht="26" x14ac:dyDescent="0.15">
      <c r="A7" s="139">
        <v>42824</v>
      </c>
      <c r="B7" s="140" t="s">
        <v>8</v>
      </c>
      <c r="C7" s="145">
        <v>3</v>
      </c>
      <c r="D7" s="140" t="s">
        <v>6</v>
      </c>
      <c r="E7" s="143" t="s">
        <v>77</v>
      </c>
      <c r="F7" s="141">
        <v>23</v>
      </c>
      <c r="G7" s="142">
        <v>23</v>
      </c>
      <c r="H7" s="143" t="s">
        <v>68</v>
      </c>
    </row>
    <row r="8" spans="1:8" ht="52" x14ac:dyDescent="0.15">
      <c r="A8" s="139">
        <v>42824</v>
      </c>
      <c r="B8" s="140" t="s">
        <v>8</v>
      </c>
      <c r="C8" s="145">
        <v>4</v>
      </c>
      <c r="D8" s="140" t="s">
        <v>6</v>
      </c>
      <c r="E8" s="143" t="s">
        <v>79</v>
      </c>
      <c r="F8" s="141">
        <v>738.82</v>
      </c>
      <c r="G8" s="142">
        <f>358.82-G9</f>
        <v>230.82</v>
      </c>
      <c r="H8" s="143" t="s">
        <v>69</v>
      </c>
    </row>
    <row r="9" spans="1:8" ht="13" x14ac:dyDescent="0.15">
      <c r="A9" s="139"/>
      <c r="B9" s="140"/>
      <c r="C9" s="145"/>
      <c r="D9" s="140" t="s">
        <v>103</v>
      </c>
      <c r="E9" s="143"/>
      <c r="F9" s="141"/>
      <c r="G9" s="142">
        <v>128</v>
      </c>
      <c r="H9" s="143" t="s">
        <v>102</v>
      </c>
    </row>
    <row r="10" spans="1:8" ht="26" x14ac:dyDescent="0.15">
      <c r="A10" s="139">
        <v>42824</v>
      </c>
      <c r="B10" s="140" t="s">
        <v>9</v>
      </c>
      <c r="C10" s="146">
        <v>1</v>
      </c>
      <c r="D10" s="140" t="s">
        <v>6</v>
      </c>
      <c r="E10" s="143" t="s">
        <v>80</v>
      </c>
      <c r="F10" s="141">
        <v>80</v>
      </c>
      <c r="G10" s="142">
        <f>80-19.89</f>
        <v>60.11</v>
      </c>
      <c r="H10" s="143" t="s">
        <v>71</v>
      </c>
    </row>
    <row r="11" spans="1:8" ht="52" x14ac:dyDescent="0.15">
      <c r="A11" s="139">
        <v>42831</v>
      </c>
      <c r="B11" s="133" t="s">
        <v>87</v>
      </c>
      <c r="C11" s="146">
        <v>1</v>
      </c>
      <c r="D11" s="140" t="s">
        <v>3</v>
      </c>
      <c r="E11" s="143" t="s">
        <v>81</v>
      </c>
      <c r="F11" s="141">
        <v>400</v>
      </c>
      <c r="G11" s="142">
        <v>400</v>
      </c>
      <c r="H11" s="143" t="s">
        <v>72</v>
      </c>
    </row>
    <row r="12" spans="1:8" ht="39" x14ac:dyDescent="0.15">
      <c r="A12" s="139">
        <v>42849</v>
      </c>
      <c r="B12" s="140" t="s">
        <v>10</v>
      </c>
      <c r="C12" s="146">
        <v>1</v>
      </c>
      <c r="D12" s="140" t="s">
        <v>6</v>
      </c>
      <c r="E12" s="143" t="s">
        <v>82</v>
      </c>
      <c r="F12" s="141">
        <v>716.68</v>
      </c>
      <c r="G12" s="142">
        <f>23*9</f>
        <v>207</v>
      </c>
      <c r="H12" s="143" t="s">
        <v>14</v>
      </c>
    </row>
    <row r="13" spans="1:8" ht="39" x14ac:dyDescent="0.15">
      <c r="A13" s="139">
        <v>42871</v>
      </c>
      <c r="B13" s="140" t="s">
        <v>11</v>
      </c>
      <c r="C13" s="146">
        <v>1</v>
      </c>
      <c r="D13" s="140" t="s">
        <v>3</v>
      </c>
      <c r="E13" s="143" t="s">
        <v>83</v>
      </c>
      <c r="F13" s="141">
        <v>900</v>
      </c>
      <c r="G13" s="142">
        <f>9*30</f>
        <v>270</v>
      </c>
      <c r="H13" s="143" t="s">
        <v>84</v>
      </c>
    </row>
    <row r="14" spans="1:8" ht="52" x14ac:dyDescent="0.15">
      <c r="A14" s="139">
        <v>42900</v>
      </c>
      <c r="B14" s="140" t="s">
        <v>12</v>
      </c>
      <c r="C14" s="146">
        <v>1</v>
      </c>
      <c r="D14" s="140" t="s">
        <v>26</v>
      </c>
      <c r="E14" s="143" t="s">
        <v>55</v>
      </c>
      <c r="F14" s="141">
        <v>161</v>
      </c>
      <c r="G14" s="142">
        <f>23*2</f>
        <v>46</v>
      </c>
      <c r="H14" s="143" t="s">
        <v>98</v>
      </c>
    </row>
    <row r="15" spans="1:8" ht="39" x14ac:dyDescent="0.15">
      <c r="A15" s="139">
        <v>42900</v>
      </c>
      <c r="B15" s="140" t="s">
        <v>12</v>
      </c>
      <c r="C15" s="134">
        <v>1</v>
      </c>
      <c r="D15" s="140" t="s">
        <v>27</v>
      </c>
      <c r="E15" s="143" t="s">
        <v>56</v>
      </c>
      <c r="F15" s="141">
        <v>1999</v>
      </c>
      <c r="G15" s="142">
        <f>1999-1599</f>
        <v>400</v>
      </c>
      <c r="H15" s="143" t="s">
        <v>85</v>
      </c>
    </row>
    <row r="16" spans="1:8" ht="26" x14ac:dyDescent="0.15">
      <c r="A16" s="139">
        <v>43181</v>
      </c>
      <c r="B16" s="133" t="s">
        <v>88</v>
      </c>
      <c r="C16" s="146">
        <v>1</v>
      </c>
      <c r="D16" s="140" t="s">
        <v>3</v>
      </c>
      <c r="E16" s="143" t="s">
        <v>62</v>
      </c>
      <c r="F16" s="141">
        <v>480</v>
      </c>
      <c r="G16" s="142">
        <v>480</v>
      </c>
      <c r="H16" s="144" t="s">
        <v>86</v>
      </c>
    </row>
    <row r="17" spans="4:8" ht="13" x14ac:dyDescent="0.15">
      <c r="G17" s="123">
        <f>SUM(G2:G16)</f>
        <v>2923.8199999999997</v>
      </c>
      <c r="H17" s="118" t="s">
        <v>100</v>
      </c>
    </row>
    <row r="18" spans="4:8" ht="13" x14ac:dyDescent="0.15">
      <c r="D18" s="120"/>
      <c r="E18" s="121" t="s">
        <v>39</v>
      </c>
      <c r="F18" s="122"/>
      <c r="G18" s="126">
        <f>G9</f>
        <v>128</v>
      </c>
      <c r="H18" s="118" t="s">
        <v>102</v>
      </c>
    </row>
    <row r="19" spans="4:8" ht="13" x14ac:dyDescent="0.15">
      <c r="D19" s="117" t="s">
        <v>3</v>
      </c>
      <c r="E19" s="122">
        <f>SUMIF($D$2:$D$16,D19,$G$2:$G$16)</f>
        <v>1150</v>
      </c>
      <c r="F19" s="122"/>
      <c r="G19" s="123">
        <f>G17-G18</f>
        <v>2795.8199999999997</v>
      </c>
      <c r="H19" s="118" t="s">
        <v>101</v>
      </c>
    </row>
    <row r="20" spans="4:8" x14ac:dyDescent="0.15">
      <c r="D20" s="117" t="s">
        <v>6</v>
      </c>
      <c r="E20" s="122">
        <f>SUMIF($D$2:$D$16,D20,$G$2:$G$16)</f>
        <v>1199.8200000000002</v>
      </c>
      <c r="F20" s="122"/>
      <c r="G20" s="123"/>
    </row>
    <row r="21" spans="4:8" x14ac:dyDescent="0.15">
      <c r="D21" s="117" t="s">
        <v>26</v>
      </c>
      <c r="E21" s="122">
        <f>SUMIF($D$2:$D$16,D21,$G$2:$G$16)</f>
        <v>46</v>
      </c>
      <c r="F21" s="122"/>
      <c r="G21" s="123"/>
    </row>
    <row r="22" spans="4:8" x14ac:dyDescent="0.15">
      <c r="D22" s="149" t="s">
        <v>27</v>
      </c>
      <c r="E22" s="122">
        <f>SUMIF($D$2:$D$16,D22,$G$2:$G$16)</f>
        <v>400</v>
      </c>
      <c r="F22" s="122"/>
      <c r="G22" s="123"/>
    </row>
    <row r="23" spans="4:8" x14ac:dyDescent="0.15">
      <c r="D23" s="120" t="s">
        <v>103</v>
      </c>
      <c r="E23" s="124">
        <f>SUMIF($D$2:$D$16,D23,$G$2:$G$16)</f>
        <v>128</v>
      </c>
      <c r="F23" s="122"/>
      <c r="G23" s="123"/>
    </row>
    <row r="24" spans="4:8" x14ac:dyDescent="0.15">
      <c r="D24" s="117" t="s">
        <v>100</v>
      </c>
      <c r="E24" s="125">
        <f>SUM(E19:E23)</f>
        <v>2923.82</v>
      </c>
      <c r="G24" s="123"/>
    </row>
  </sheetData>
  <printOptions gridLines="1"/>
  <pageMargins left="0.7" right="0.7" top="0.75" bottom="0.75" header="0.3" footer="0.3"/>
  <pageSetup fitToWidth="0" fitToHeight="0" orientation="portrait" horizontalDpi="0" verticalDpi="0"/>
  <ignoredErrors>
    <ignoredError sqref="B10 B12:B15 B2:B8" numberStoredAsText="1"/>
  </ignoredError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AB8271-14B0-8A43-9DB2-D499EE1A4F4F}">
  <dimension ref="A1:G29"/>
  <sheetViews>
    <sheetView view="pageBreakPreview" topLeftCell="U1" zoomScaleNormal="100" zoomScaleSheetLayoutView="100" workbookViewId="0">
      <selection activeCell="CL45" sqref="A1:CL45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  <row r="19" spans="2:7" ht="16" customHeight="1" thickBot="1" x14ac:dyDescent="0.25"/>
    <row r="20" spans="2:7" ht="16" customHeight="1" x14ac:dyDescent="0.2">
      <c r="B20" s="10"/>
      <c r="C20" s="11"/>
      <c r="D20" s="11"/>
      <c r="E20" s="11" t="s">
        <v>50</v>
      </c>
      <c r="F20" s="11"/>
      <c r="G20" s="12"/>
    </row>
    <row r="21" spans="2:7" ht="16" customHeight="1" x14ac:dyDescent="0.2">
      <c r="B21" s="13" t="s">
        <v>4</v>
      </c>
      <c r="C21" s="14" t="s">
        <v>49</v>
      </c>
      <c r="D21" s="14"/>
      <c r="E21" s="15" t="s">
        <v>5</v>
      </c>
      <c r="F21" s="16" t="s">
        <v>2</v>
      </c>
      <c r="G21" s="17" t="s">
        <v>1</v>
      </c>
    </row>
    <row r="22" spans="2:7" ht="16" customHeight="1" x14ac:dyDescent="0.2">
      <c r="B22" s="18">
        <v>42755</v>
      </c>
      <c r="C22" s="19" t="s">
        <v>41</v>
      </c>
      <c r="D22" s="19">
        <v>7</v>
      </c>
      <c r="E22" s="19" t="s">
        <v>42</v>
      </c>
      <c r="F22" s="20"/>
      <c r="G22" s="21">
        <v>90.34</v>
      </c>
    </row>
    <row r="23" spans="2:7" ht="16" customHeight="1" x14ac:dyDescent="0.2">
      <c r="B23" s="18">
        <v>42804</v>
      </c>
      <c r="C23" s="19" t="s">
        <v>41</v>
      </c>
      <c r="D23" s="19">
        <v>8</v>
      </c>
      <c r="E23" s="19" t="s">
        <v>43</v>
      </c>
      <c r="F23" s="20"/>
      <c r="G23" s="21">
        <v>176</v>
      </c>
    </row>
    <row r="24" spans="2:7" ht="16" customHeight="1" x14ac:dyDescent="0.2">
      <c r="B24" s="18">
        <v>42804</v>
      </c>
      <c r="C24" s="19" t="s">
        <v>41</v>
      </c>
      <c r="D24" s="19">
        <v>8</v>
      </c>
      <c r="E24" s="19" t="s">
        <v>44</v>
      </c>
      <c r="F24" s="20"/>
      <c r="G24" s="21">
        <v>69.36</v>
      </c>
    </row>
    <row r="25" spans="2:7" ht="16" customHeight="1" x14ac:dyDescent="0.2">
      <c r="B25" s="18">
        <v>42867</v>
      </c>
      <c r="C25" s="19" t="s">
        <v>41</v>
      </c>
      <c r="D25" s="19">
        <v>9</v>
      </c>
      <c r="E25" s="19" t="s">
        <v>45</v>
      </c>
      <c r="F25" s="20"/>
      <c r="G25" s="21">
        <v>484.98</v>
      </c>
    </row>
    <row r="26" spans="2:7" ht="16" customHeight="1" x14ac:dyDescent="0.2">
      <c r="B26" s="18">
        <v>42867</v>
      </c>
      <c r="C26" s="19" t="s">
        <v>41</v>
      </c>
      <c r="D26" s="19">
        <v>9</v>
      </c>
      <c r="E26" s="19" t="s">
        <v>46</v>
      </c>
      <c r="F26" s="20"/>
      <c r="G26" s="21">
        <v>1038.3</v>
      </c>
    </row>
    <row r="27" spans="2:7" ht="16" customHeight="1" x14ac:dyDescent="0.2">
      <c r="B27" s="18">
        <v>42889</v>
      </c>
      <c r="C27" s="19" t="s">
        <v>41</v>
      </c>
      <c r="D27" s="19">
        <v>10</v>
      </c>
      <c r="E27" s="19" t="s">
        <v>47</v>
      </c>
      <c r="F27" s="20"/>
      <c r="G27" s="21">
        <v>250</v>
      </c>
    </row>
    <row r="28" spans="2:7" ht="16" customHeight="1" x14ac:dyDescent="0.2">
      <c r="B28" s="18">
        <v>42912</v>
      </c>
      <c r="C28" s="19" t="s">
        <v>41</v>
      </c>
      <c r="D28" s="19">
        <v>12</v>
      </c>
      <c r="E28" s="19" t="s">
        <v>42</v>
      </c>
      <c r="F28" s="20"/>
      <c r="G28" s="21">
        <v>157.84</v>
      </c>
    </row>
    <row r="29" spans="2:7" ht="16" customHeight="1" x14ac:dyDescent="0.2">
      <c r="B29" s="18">
        <v>42912</v>
      </c>
      <c r="C29" s="19" t="s">
        <v>41</v>
      </c>
      <c r="D29" s="19">
        <v>12</v>
      </c>
      <c r="E29" s="19" t="s">
        <v>48</v>
      </c>
      <c r="F29" s="20"/>
      <c r="G29" s="21">
        <v>69.28</v>
      </c>
    </row>
  </sheetData>
  <hyperlinks>
    <hyperlink ref="A1" location="'Additional Losses-Summary'!A1" display="Summary" xr:uid="{44282E3F-37BA-4340-B092-D973CBC2EE23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BC5FFD-6357-E04B-A061-E3C41145C586}">
  <dimension ref="A1"/>
  <sheetViews>
    <sheetView view="pageBreakPreview" zoomScale="60" zoomScaleNormal="100" workbookViewId="0">
      <selection activeCell="T45" sqref="A1:T45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64BBDE9E-7BFE-9E45-B24D-18B01CA4559A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494DDC-657F-1D44-97E4-5B098BB4CB3C}">
  <dimension ref="A1"/>
  <sheetViews>
    <sheetView view="pageBreakPreview" zoomScale="60" zoomScaleNormal="100" workbookViewId="0">
      <selection activeCell="T45" sqref="A1:T45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96732D72-0C99-FD43-A2F8-3C5DDBAC4901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E181A-921F-2E49-8F42-EA5DD83F195F}">
  <dimension ref="B1:V45"/>
  <sheetViews>
    <sheetView view="pageBreakPreview" zoomScaleNormal="100" zoomScaleSheetLayoutView="100" workbookViewId="0">
      <selection activeCell="T44" sqref="A1:T44"/>
    </sheetView>
  </sheetViews>
  <sheetFormatPr baseColWidth="10" defaultColWidth="8.5" defaultRowHeight="16" customHeight="1" x14ac:dyDescent="0.2"/>
  <sheetData>
    <row r="1" spans="2:22" s="2" customFormat="1" ht="16" customHeight="1" x14ac:dyDescent="0.2">
      <c r="B1" s="7"/>
      <c r="C1" s="7"/>
      <c r="G1" s="3"/>
      <c r="T1" s="4"/>
      <c r="V1" s="5"/>
    </row>
    <row r="2" spans="2:22" s="6" customFormat="1" ht="16" customHeight="1" x14ac:dyDescent="0.2">
      <c r="G2" s="22"/>
      <c r="T2" s="8"/>
      <c r="V2" s="1"/>
    </row>
    <row r="3" spans="2:22" s="6" customFormat="1" ht="16" customHeight="1" x14ac:dyDescent="0.2">
      <c r="G3" s="22"/>
      <c r="T3" s="8"/>
      <c r="V3" s="1"/>
    </row>
    <row r="4" spans="2:22" s="6" customFormat="1" ht="16" customHeight="1" x14ac:dyDescent="0.2">
      <c r="G4" s="22"/>
      <c r="T4" s="8"/>
      <c r="V4" s="1"/>
    </row>
    <row r="5" spans="2:22" s="6" customFormat="1" ht="16" customHeight="1" x14ac:dyDescent="0.2">
      <c r="G5" s="22"/>
      <c r="T5" s="8"/>
      <c r="V5" s="1"/>
    </row>
    <row r="6" spans="2:22" s="6" customFormat="1" ht="16" customHeight="1" x14ac:dyDescent="0.2">
      <c r="G6" s="22"/>
      <c r="T6" s="8"/>
      <c r="V6" s="1"/>
    </row>
    <row r="7" spans="2:22" s="6" customFormat="1" ht="16" customHeight="1" x14ac:dyDescent="0.2">
      <c r="G7" s="22"/>
      <c r="T7" s="8"/>
      <c r="V7" s="1"/>
    </row>
    <row r="8" spans="2:22" s="6" customFormat="1" ht="16" customHeight="1" x14ac:dyDescent="0.2">
      <c r="G8" s="22"/>
      <c r="T8" s="8"/>
      <c r="V8" s="1"/>
    </row>
    <row r="9" spans="2:22" s="6" customFormat="1" ht="16" customHeight="1" x14ac:dyDescent="0.2">
      <c r="G9" s="22"/>
      <c r="T9" s="8"/>
      <c r="V9" s="1"/>
    </row>
    <row r="10" spans="2:22" s="6" customFormat="1" ht="16" customHeight="1" x14ac:dyDescent="0.2">
      <c r="G10" s="22"/>
      <c r="T10" s="8"/>
      <c r="V10" s="1"/>
    </row>
    <row r="11" spans="2:22" s="6" customFormat="1" ht="16" customHeight="1" x14ac:dyDescent="0.2">
      <c r="G11" s="22"/>
      <c r="T11" s="8"/>
      <c r="V11" s="1"/>
    </row>
    <row r="12" spans="2:22" s="6" customFormat="1" ht="16" customHeight="1" x14ac:dyDescent="0.2">
      <c r="G12" s="22"/>
      <c r="T12" s="8"/>
      <c r="V12" s="1"/>
    </row>
    <row r="13" spans="2:22" s="6" customFormat="1" ht="16" customHeight="1" x14ac:dyDescent="0.2">
      <c r="G13" s="22"/>
      <c r="T13" s="8"/>
      <c r="V13" s="1"/>
    </row>
    <row r="14" spans="2:22" s="6" customFormat="1" ht="16" customHeight="1" x14ac:dyDescent="0.2">
      <c r="G14" s="22"/>
      <c r="T14" s="8"/>
      <c r="V14" s="1"/>
    </row>
    <row r="15" spans="2:22" s="6" customFormat="1" ht="16" customHeight="1" x14ac:dyDescent="0.2">
      <c r="G15" s="22"/>
      <c r="T15" s="8"/>
      <c r="V15" s="1"/>
    </row>
    <row r="16" spans="2:22" s="6" customFormat="1" ht="16" customHeight="1" x14ac:dyDescent="0.2">
      <c r="G16" s="22"/>
      <c r="T16" s="8"/>
      <c r="V16" s="1"/>
    </row>
    <row r="17" spans="7:22" s="6" customFormat="1" ht="16" customHeight="1" x14ac:dyDescent="0.2">
      <c r="G17" s="22"/>
      <c r="T17" s="8"/>
      <c r="V17" s="1"/>
    </row>
    <row r="18" spans="7:22" s="6" customFormat="1" ht="16" customHeight="1" x14ac:dyDescent="0.2">
      <c r="G18" s="22"/>
      <c r="T18" s="8"/>
      <c r="V18" s="1"/>
    </row>
    <row r="19" spans="7:22" s="6" customFormat="1" ht="16" customHeight="1" x14ac:dyDescent="0.2">
      <c r="G19" s="22"/>
      <c r="T19" s="8"/>
      <c r="V19" s="1"/>
    </row>
    <row r="20" spans="7:22" s="6" customFormat="1" ht="16" customHeight="1" x14ac:dyDescent="0.2">
      <c r="G20" s="22"/>
      <c r="T20" s="8"/>
      <c r="V20" s="1"/>
    </row>
    <row r="21" spans="7:22" s="6" customFormat="1" ht="16" customHeight="1" x14ac:dyDescent="0.2">
      <c r="G21" s="22"/>
      <c r="T21" s="8"/>
      <c r="V21" s="1"/>
    </row>
    <row r="22" spans="7:22" s="6" customFormat="1" ht="16" customHeight="1" x14ac:dyDescent="0.2">
      <c r="G22" s="22"/>
      <c r="T22" s="8"/>
      <c r="V22" s="1"/>
    </row>
    <row r="23" spans="7:22" s="6" customFormat="1" ht="16" customHeight="1" x14ac:dyDescent="0.2">
      <c r="G23" s="22"/>
      <c r="T23" s="8"/>
      <c r="V23" s="1"/>
    </row>
    <row r="24" spans="7:22" s="6" customFormat="1" ht="16" customHeight="1" x14ac:dyDescent="0.2">
      <c r="G24" s="22"/>
      <c r="T24" s="8"/>
      <c r="V24" s="1"/>
    </row>
    <row r="25" spans="7:22" s="6" customFormat="1" ht="16" customHeight="1" x14ac:dyDescent="0.2">
      <c r="G25" s="22"/>
      <c r="T25" s="8"/>
      <c r="V25" s="1"/>
    </row>
    <row r="26" spans="7:22" s="6" customFormat="1" ht="16" customHeight="1" x14ac:dyDescent="0.2">
      <c r="G26" s="22"/>
      <c r="T26" s="8"/>
      <c r="V26" s="1"/>
    </row>
    <row r="27" spans="7:22" s="6" customFormat="1" ht="16" customHeight="1" x14ac:dyDescent="0.2">
      <c r="G27" s="22"/>
      <c r="T27" s="8"/>
      <c r="V27" s="1"/>
    </row>
    <row r="28" spans="7:22" s="6" customFormat="1" ht="16" customHeight="1" x14ac:dyDescent="0.2">
      <c r="G28" s="22"/>
      <c r="T28" s="8"/>
      <c r="V28" s="1"/>
    </row>
    <row r="29" spans="7:22" s="6" customFormat="1" ht="16" customHeight="1" x14ac:dyDescent="0.2">
      <c r="G29" s="22"/>
      <c r="T29" s="8"/>
      <c r="V29" s="1"/>
    </row>
    <row r="30" spans="7:22" s="6" customFormat="1" ht="16" customHeight="1" x14ac:dyDescent="0.2">
      <c r="G30" s="22"/>
      <c r="T30" s="8"/>
      <c r="V30" s="1"/>
    </row>
    <row r="31" spans="7:22" s="6" customFormat="1" ht="16" customHeight="1" x14ac:dyDescent="0.2">
      <c r="G31" s="22"/>
      <c r="T31" s="8"/>
      <c r="V31" s="1"/>
    </row>
    <row r="32" spans="7:22" s="6" customFormat="1" ht="16" customHeight="1" x14ac:dyDescent="0.2">
      <c r="G32" s="22"/>
      <c r="T32" s="8"/>
      <c r="V32" s="1"/>
    </row>
    <row r="33" spans="7:22" s="6" customFormat="1" ht="16" customHeight="1" x14ac:dyDescent="0.2">
      <c r="G33" s="22"/>
      <c r="T33" s="8"/>
      <c r="V33" s="1"/>
    </row>
    <row r="34" spans="7:22" s="6" customFormat="1" ht="16" customHeight="1" x14ac:dyDescent="0.2">
      <c r="G34" s="22"/>
      <c r="T34" s="8"/>
      <c r="V34" s="1"/>
    </row>
    <row r="35" spans="7:22" s="6" customFormat="1" ht="16" customHeight="1" x14ac:dyDescent="0.2">
      <c r="G35" s="22"/>
      <c r="T35" s="8"/>
      <c r="V35" s="1"/>
    </row>
    <row r="36" spans="7:22" s="6" customFormat="1" ht="16" customHeight="1" x14ac:dyDescent="0.2">
      <c r="G36" s="22"/>
      <c r="T36" s="8"/>
      <c r="V36" s="1"/>
    </row>
    <row r="37" spans="7:22" s="6" customFormat="1" ht="16" customHeight="1" x14ac:dyDescent="0.2">
      <c r="G37" s="22"/>
      <c r="T37" s="8"/>
      <c r="V37" s="1"/>
    </row>
    <row r="38" spans="7:22" s="6" customFormat="1" ht="16" customHeight="1" x14ac:dyDescent="0.2">
      <c r="G38" s="22"/>
      <c r="T38" s="8"/>
      <c r="V38" s="1"/>
    </row>
    <row r="39" spans="7:22" s="6" customFormat="1" ht="16" customHeight="1" x14ac:dyDescent="0.2">
      <c r="G39" s="22"/>
      <c r="T39" s="8"/>
      <c r="V39" s="1"/>
    </row>
    <row r="40" spans="7:22" s="6" customFormat="1" ht="16" customHeight="1" x14ac:dyDescent="0.2">
      <c r="G40" s="22"/>
      <c r="T40" s="8"/>
      <c r="V40" s="1"/>
    </row>
    <row r="41" spans="7:22" s="6" customFormat="1" ht="16" customHeight="1" x14ac:dyDescent="0.2">
      <c r="G41" s="22"/>
      <c r="T41" s="8"/>
      <c r="V41" s="1"/>
    </row>
    <row r="42" spans="7:22" s="6" customFormat="1" ht="16" customHeight="1" x14ac:dyDescent="0.2">
      <c r="G42" s="22"/>
      <c r="T42" s="8"/>
      <c r="V42" s="1"/>
    </row>
    <row r="43" spans="7:22" s="6" customFormat="1" ht="16" customHeight="1" x14ac:dyDescent="0.2">
      <c r="G43" s="22"/>
      <c r="T43" s="8"/>
      <c r="V43" s="1"/>
    </row>
    <row r="44" spans="7:22" s="6" customFormat="1" ht="16" customHeight="1" x14ac:dyDescent="0.2">
      <c r="G44" s="22"/>
      <c r="T44" s="8"/>
      <c r="V44" s="1"/>
    </row>
    <row r="45" spans="7:22" s="6" customFormat="1" ht="16" customHeight="1" x14ac:dyDescent="0.2">
      <c r="G45" s="22"/>
      <c r="T45" s="8"/>
      <c r="V45" s="1"/>
    </row>
  </sheetData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E5A9B4-D909-9E42-9A47-E794DD05733A}">
  <dimension ref="A1:V45"/>
  <sheetViews>
    <sheetView view="pageBreakPreview" zoomScale="116" zoomScaleNormal="100" zoomScaleSheetLayoutView="116" workbookViewId="0">
      <selection activeCell="B3" sqref="B3"/>
    </sheetView>
  </sheetViews>
  <sheetFormatPr baseColWidth="10" defaultColWidth="8.5" defaultRowHeight="16" customHeight="1" x14ac:dyDescent="0.2"/>
  <cols>
    <col min="1" max="1" width="6.6640625" style="32" bestFit="1" customWidth="1"/>
    <col min="2" max="2" width="6.5" style="32"/>
    <col min="3" max="3" width="2.5" style="35" customWidth="1"/>
    <col min="4" max="4" width="9.33203125" style="32" bestFit="1" customWidth="1"/>
    <col min="5" max="5" width="12.1640625" style="39" customWidth="1"/>
    <col min="6" max="6" width="8.5" style="40"/>
    <col min="7" max="7" width="8.6640625" style="32" customWidth="1"/>
    <col min="8" max="8" width="29.6640625" style="39" customWidth="1"/>
  </cols>
  <sheetData>
    <row r="1" spans="1:22" s="2" customFormat="1" ht="16" customHeight="1" x14ac:dyDescent="0.2">
      <c r="A1" s="53"/>
      <c r="B1" s="53" t="s">
        <v>33</v>
      </c>
      <c r="C1" s="54"/>
      <c r="D1" s="53"/>
      <c r="E1" s="53"/>
      <c r="F1" s="55"/>
      <c r="G1" s="55"/>
      <c r="H1" s="53"/>
      <c r="T1" s="4"/>
      <c r="V1" s="5"/>
    </row>
    <row r="2" spans="1:22" s="6" customFormat="1" ht="16" customHeight="1" x14ac:dyDescent="0.2">
      <c r="A2" s="23" t="s">
        <v>13</v>
      </c>
      <c r="B2" s="23" t="s">
        <v>60</v>
      </c>
      <c r="C2" s="24"/>
      <c r="D2" s="23" t="s">
        <v>25</v>
      </c>
      <c r="E2" s="23" t="s">
        <v>58</v>
      </c>
      <c r="F2" s="25" t="s">
        <v>63</v>
      </c>
      <c r="G2" s="25" t="s">
        <v>15</v>
      </c>
      <c r="H2" s="23" t="s">
        <v>59</v>
      </c>
      <c r="T2" s="8"/>
      <c r="V2" s="1"/>
    </row>
    <row r="3" spans="1:22" s="63" customFormat="1" ht="16" customHeight="1" x14ac:dyDescent="0.15">
      <c r="A3" s="56">
        <v>42824</v>
      </c>
      <c r="B3" s="57" t="s">
        <v>8</v>
      </c>
      <c r="C3" s="58">
        <v>3</v>
      </c>
      <c r="D3" s="57" t="s">
        <v>6</v>
      </c>
      <c r="E3" s="59" t="s">
        <v>19</v>
      </c>
      <c r="F3" s="60">
        <v>23</v>
      </c>
      <c r="G3" s="61">
        <v>23</v>
      </c>
      <c r="H3" s="62" t="s">
        <v>0</v>
      </c>
      <c r="T3" s="64"/>
      <c r="U3" s="65" t="s">
        <v>35</v>
      </c>
      <c r="V3" s="52"/>
    </row>
    <row r="4" spans="1:22" s="6" customFormat="1" ht="16" customHeight="1" x14ac:dyDescent="0.2">
      <c r="A4" s="26"/>
      <c r="B4" s="33"/>
      <c r="C4" s="27"/>
      <c r="D4" s="28"/>
      <c r="E4" s="29"/>
      <c r="F4" s="30"/>
      <c r="G4" s="31"/>
      <c r="H4" s="29"/>
      <c r="T4" s="8"/>
      <c r="U4" s="6" t="s">
        <v>36</v>
      </c>
      <c r="V4" s="1"/>
    </row>
    <row r="5" spans="1:22" s="6" customFormat="1" ht="16" customHeight="1" x14ac:dyDescent="0.2">
      <c r="A5" s="26"/>
      <c r="B5" s="33"/>
      <c r="C5" s="27"/>
      <c r="D5" s="28"/>
      <c r="E5" s="29"/>
      <c r="F5" s="30"/>
      <c r="G5" s="31"/>
      <c r="H5" s="34"/>
      <c r="T5" s="8"/>
      <c r="V5" s="1"/>
    </row>
    <row r="6" spans="1:22" s="6" customFormat="1" ht="16" customHeight="1" x14ac:dyDescent="0.2">
      <c r="A6" s="26"/>
      <c r="B6" s="28"/>
      <c r="C6" s="35"/>
      <c r="D6" s="28"/>
      <c r="E6" s="29"/>
      <c r="F6" s="30"/>
      <c r="G6" s="31"/>
      <c r="H6" s="29"/>
      <c r="T6" s="8"/>
      <c r="V6" s="1"/>
    </row>
    <row r="7" spans="1:22" s="6" customFormat="1" ht="16" customHeight="1" x14ac:dyDescent="0.2">
      <c r="A7" s="26"/>
      <c r="B7" s="28"/>
      <c r="C7" s="35"/>
      <c r="D7" s="28"/>
      <c r="E7" s="29"/>
      <c r="F7" s="30"/>
      <c r="G7" s="31"/>
      <c r="H7" s="29"/>
      <c r="T7" s="8"/>
      <c r="V7" s="1"/>
    </row>
    <row r="8" spans="1:22" s="6" customFormat="1" ht="16" customHeight="1" x14ac:dyDescent="0.2">
      <c r="A8" s="26"/>
      <c r="B8" s="28"/>
      <c r="C8" s="35"/>
      <c r="D8" s="28"/>
      <c r="E8" s="29"/>
      <c r="F8" s="30"/>
      <c r="G8" s="31"/>
      <c r="H8" s="29"/>
      <c r="T8" s="8"/>
      <c r="V8" s="1"/>
    </row>
    <row r="9" spans="1:22" s="6" customFormat="1" ht="16" customHeight="1" x14ac:dyDescent="0.2">
      <c r="A9" s="26"/>
      <c r="B9" s="36"/>
      <c r="C9" s="37"/>
      <c r="D9" s="28"/>
      <c r="E9" s="29"/>
      <c r="F9" s="30"/>
      <c r="G9" s="31"/>
      <c r="H9" s="29"/>
      <c r="T9" s="8"/>
      <c r="V9" s="1"/>
    </row>
    <row r="10" spans="1:22" s="6" customFormat="1" ht="16" customHeight="1" x14ac:dyDescent="0.2">
      <c r="A10" s="26"/>
      <c r="B10" s="34"/>
      <c r="C10" s="37"/>
      <c r="D10" s="28"/>
      <c r="E10" s="29"/>
      <c r="F10" s="30"/>
      <c r="G10" s="31"/>
      <c r="H10" s="29"/>
      <c r="T10" s="8"/>
      <c r="V10" s="1"/>
    </row>
    <row r="11" spans="1:22" s="6" customFormat="1" ht="16" customHeight="1" x14ac:dyDescent="0.2">
      <c r="A11" s="26"/>
      <c r="B11" s="36"/>
      <c r="C11" s="37"/>
      <c r="D11" s="28"/>
      <c r="E11" s="29"/>
      <c r="F11" s="30"/>
      <c r="G11" s="31"/>
      <c r="H11" s="29"/>
      <c r="T11" s="8"/>
      <c r="V11" s="1"/>
    </row>
    <row r="12" spans="1:22" s="6" customFormat="1" ht="16" customHeight="1" x14ac:dyDescent="0.2">
      <c r="A12" s="26"/>
      <c r="B12" s="36"/>
      <c r="C12" s="37"/>
      <c r="D12" s="28"/>
      <c r="E12" s="29"/>
      <c r="F12" s="30"/>
      <c r="G12" s="31"/>
      <c r="H12" s="29"/>
      <c r="T12" s="8"/>
      <c r="V12" s="1"/>
    </row>
    <row r="13" spans="1:22" s="6" customFormat="1" ht="16" customHeight="1" x14ac:dyDescent="0.2">
      <c r="A13" s="26"/>
      <c r="B13" s="36"/>
      <c r="C13" s="37"/>
      <c r="D13" s="28"/>
      <c r="E13" s="29"/>
      <c r="F13" s="30"/>
      <c r="G13" s="31"/>
      <c r="H13" s="29"/>
      <c r="T13" s="8"/>
      <c r="V13" s="1"/>
    </row>
    <row r="14" spans="1:22" s="6" customFormat="1" ht="16" customHeight="1" x14ac:dyDescent="0.2">
      <c r="A14" s="26"/>
      <c r="B14" s="33"/>
      <c r="C14" s="27"/>
      <c r="D14" s="28"/>
      <c r="E14" s="29"/>
      <c r="F14" s="30"/>
      <c r="G14" s="31"/>
      <c r="H14" s="29"/>
      <c r="T14" s="8"/>
      <c r="V14" s="1"/>
    </row>
    <row r="15" spans="1:22" s="6" customFormat="1" ht="16" customHeight="1" x14ac:dyDescent="0.2">
      <c r="A15" s="38"/>
      <c r="B15" s="32"/>
      <c r="C15" s="37"/>
      <c r="D15" s="28"/>
      <c r="E15" s="29"/>
      <c r="F15" s="30"/>
      <c r="G15" s="31"/>
      <c r="H15" s="39"/>
      <c r="T15" s="8"/>
      <c r="V15" s="1"/>
    </row>
    <row r="16" spans="1:22" s="6" customFormat="1" ht="16" customHeight="1" x14ac:dyDescent="0.2">
      <c r="A16" s="32"/>
      <c r="B16" s="32"/>
      <c r="C16" s="35"/>
      <c r="D16" s="32"/>
      <c r="E16" s="39"/>
      <c r="F16" s="40"/>
      <c r="G16" s="41"/>
      <c r="H16" s="39"/>
      <c r="T16" s="8"/>
      <c r="V16" s="1"/>
    </row>
    <row r="17" spans="1:22" s="6" customFormat="1" ht="16" customHeight="1" x14ac:dyDescent="0.2">
      <c r="A17" s="32"/>
      <c r="B17" s="32"/>
      <c r="C17" s="35"/>
      <c r="D17" s="42"/>
      <c r="E17" s="43"/>
      <c r="F17" s="44"/>
      <c r="G17" s="45"/>
      <c r="H17" s="39"/>
      <c r="T17" s="8"/>
      <c r="V17" s="1"/>
    </row>
    <row r="18" spans="1:22" s="6" customFormat="1" ht="16" customHeight="1" x14ac:dyDescent="0.2">
      <c r="A18" s="32"/>
      <c r="B18" s="32"/>
      <c r="C18" s="35"/>
      <c r="D18" s="32"/>
      <c r="E18" s="44"/>
      <c r="F18" s="44"/>
      <c r="G18" s="45"/>
      <c r="H18" s="39"/>
      <c r="T18" s="8"/>
      <c r="V18" s="1"/>
    </row>
    <row r="19" spans="1:22" s="6" customFormat="1" ht="16" customHeight="1" x14ac:dyDescent="0.2">
      <c r="A19" s="32"/>
      <c r="B19" s="32"/>
      <c r="C19" s="35"/>
      <c r="D19" s="32"/>
      <c r="E19" s="44"/>
      <c r="F19" s="44"/>
      <c r="G19" s="45"/>
      <c r="H19" s="39"/>
      <c r="T19" s="8"/>
      <c r="V19" s="1"/>
    </row>
    <row r="20" spans="1:22" s="6" customFormat="1" ht="16" customHeight="1" x14ac:dyDescent="0.2">
      <c r="A20" s="32"/>
      <c r="B20" s="32"/>
      <c r="C20" s="35"/>
      <c r="D20" s="46"/>
      <c r="E20" s="44"/>
      <c r="F20" s="40"/>
      <c r="G20" s="47"/>
      <c r="H20" s="39"/>
      <c r="T20" s="8"/>
      <c r="V20" s="1"/>
    </row>
    <row r="21" spans="1:22" s="6" customFormat="1" ht="16" customHeight="1" x14ac:dyDescent="0.2">
      <c r="A21" s="32"/>
      <c r="B21" s="32"/>
      <c r="C21" s="35"/>
      <c r="D21" s="32"/>
      <c r="E21" s="44"/>
      <c r="F21" s="44"/>
      <c r="G21" s="45"/>
      <c r="H21" s="39"/>
      <c r="T21" s="8"/>
      <c r="V21" s="1"/>
    </row>
    <row r="22" spans="1:22" s="6" customFormat="1" ht="16" customHeight="1" x14ac:dyDescent="0.2">
      <c r="A22" s="32"/>
      <c r="B22" s="32"/>
      <c r="C22" s="35"/>
      <c r="D22" s="42"/>
      <c r="E22" s="48"/>
      <c r="F22" s="44"/>
      <c r="G22" s="45"/>
      <c r="H22" s="39"/>
      <c r="T22" s="8"/>
      <c r="V22" s="1"/>
    </row>
    <row r="23" spans="1:22" s="6" customFormat="1" ht="16" customHeight="1" x14ac:dyDescent="0.2">
      <c r="A23" s="32"/>
      <c r="B23" s="32"/>
      <c r="C23" s="35"/>
      <c r="D23" s="32"/>
      <c r="E23" s="49"/>
      <c r="F23" s="40"/>
      <c r="G23" s="45"/>
      <c r="H23" s="39"/>
      <c r="T23" s="8"/>
      <c r="V23" s="1"/>
    </row>
    <row r="24" spans="1:22" s="6" customFormat="1" ht="16" customHeight="1" x14ac:dyDescent="0.2">
      <c r="A24" s="32"/>
      <c r="B24" s="32"/>
      <c r="C24" s="35"/>
      <c r="D24" s="32"/>
      <c r="E24" s="39"/>
      <c r="F24" s="40"/>
      <c r="G24" s="50"/>
      <c r="H24" s="39"/>
      <c r="T24" s="8"/>
      <c r="V24" s="1"/>
    </row>
    <row r="25" spans="1:22" s="6" customFormat="1" ht="16" customHeight="1" x14ac:dyDescent="0.2">
      <c r="A25" s="32"/>
      <c r="B25" s="32"/>
      <c r="C25" s="35"/>
      <c r="D25" s="32"/>
      <c r="E25" s="39"/>
      <c r="F25" s="40"/>
      <c r="G25" s="51"/>
      <c r="H25" s="39"/>
      <c r="T25" s="8"/>
      <c r="V25" s="1"/>
    </row>
    <row r="26" spans="1:22" s="6" customFormat="1" ht="16" customHeight="1" x14ac:dyDescent="0.2">
      <c r="A26" s="32"/>
      <c r="B26" s="32"/>
      <c r="C26" s="35"/>
      <c r="D26" s="32"/>
      <c r="E26" s="39"/>
      <c r="F26" s="40"/>
      <c r="G26" s="32"/>
      <c r="H26" s="39"/>
      <c r="T26" s="8"/>
      <c r="V26" s="1"/>
    </row>
    <row r="27" spans="1:22" s="6" customFormat="1" ht="16" customHeight="1" x14ac:dyDescent="0.2">
      <c r="A27" s="32"/>
      <c r="B27" s="32"/>
      <c r="C27" s="35"/>
      <c r="D27" s="32"/>
      <c r="E27" s="39"/>
      <c r="F27" s="40"/>
      <c r="G27" s="32"/>
      <c r="H27" s="39"/>
      <c r="T27" s="8"/>
      <c r="V27" s="1"/>
    </row>
    <row r="28" spans="1:22" s="6" customFormat="1" ht="16" customHeight="1" x14ac:dyDescent="0.2">
      <c r="A28" s="32"/>
      <c r="B28" s="32"/>
      <c r="C28" s="35"/>
      <c r="D28" s="32"/>
      <c r="E28" s="39"/>
      <c r="F28" s="40"/>
      <c r="G28" s="32"/>
      <c r="H28" s="39"/>
      <c r="T28" s="8"/>
      <c r="V28" s="1"/>
    </row>
    <row r="29" spans="1:22" s="6" customFormat="1" ht="16" customHeight="1" x14ac:dyDescent="0.2">
      <c r="A29" s="32"/>
      <c r="B29" s="32"/>
      <c r="C29" s="35"/>
      <c r="D29" s="32"/>
      <c r="E29" s="39"/>
      <c r="F29" s="40"/>
      <c r="G29" s="32"/>
      <c r="H29" s="39"/>
      <c r="T29" s="8"/>
      <c r="V29" s="1"/>
    </row>
    <row r="30" spans="1:22" s="6" customFormat="1" ht="16" customHeight="1" x14ac:dyDescent="0.2">
      <c r="A30" s="32"/>
      <c r="B30" s="32"/>
      <c r="C30" s="35"/>
      <c r="D30" s="32"/>
      <c r="E30" s="39"/>
      <c r="F30" s="40"/>
      <c r="G30" s="32"/>
      <c r="H30" s="39"/>
      <c r="T30" s="8"/>
      <c r="V30" s="1"/>
    </row>
    <row r="31" spans="1:22" s="6" customFormat="1" ht="16" customHeight="1" x14ac:dyDescent="0.2">
      <c r="A31" s="32"/>
      <c r="B31" s="32"/>
      <c r="C31" s="35"/>
      <c r="D31" s="32"/>
      <c r="E31" s="39"/>
      <c r="F31" s="40"/>
      <c r="G31" s="32"/>
      <c r="H31" s="39"/>
      <c r="T31" s="8"/>
      <c r="V31" s="1"/>
    </row>
    <row r="32" spans="1:22" s="6" customFormat="1" ht="16" customHeight="1" x14ac:dyDescent="0.2">
      <c r="A32" s="32"/>
      <c r="B32" s="32"/>
      <c r="C32" s="35"/>
      <c r="D32" s="32"/>
      <c r="E32" s="39"/>
      <c r="F32" s="40"/>
      <c r="G32" s="32"/>
      <c r="H32" s="39"/>
      <c r="T32" s="8"/>
      <c r="V32" s="1"/>
    </row>
    <row r="33" spans="1:22" s="6" customFormat="1" ht="16" customHeight="1" x14ac:dyDescent="0.2">
      <c r="A33" s="32"/>
      <c r="B33" s="32"/>
      <c r="C33" s="35"/>
      <c r="D33" s="32"/>
      <c r="E33" s="39"/>
      <c r="F33" s="40"/>
      <c r="G33" s="32"/>
      <c r="H33" s="39"/>
      <c r="T33" s="8"/>
      <c r="V33" s="1"/>
    </row>
    <row r="34" spans="1:22" s="6" customFormat="1" ht="16" customHeight="1" x14ac:dyDescent="0.2">
      <c r="A34" s="32"/>
      <c r="B34" s="32"/>
      <c r="C34" s="35"/>
      <c r="D34" s="32"/>
      <c r="E34" s="39"/>
      <c r="F34" s="40"/>
      <c r="G34" s="32"/>
      <c r="H34" s="39"/>
      <c r="T34" s="8"/>
      <c r="V34" s="1"/>
    </row>
    <row r="35" spans="1:22" s="6" customFormat="1" ht="16" customHeight="1" x14ac:dyDescent="0.2">
      <c r="A35" s="32"/>
      <c r="B35" s="32"/>
      <c r="C35" s="35"/>
      <c r="D35" s="32"/>
      <c r="E35" s="39"/>
      <c r="F35" s="40"/>
      <c r="G35" s="32"/>
      <c r="H35" s="39"/>
      <c r="T35" s="8"/>
      <c r="V35" s="1"/>
    </row>
    <row r="36" spans="1:22" s="6" customFormat="1" ht="16" customHeight="1" x14ac:dyDescent="0.2">
      <c r="A36" s="32"/>
      <c r="B36" s="32"/>
      <c r="C36" s="35"/>
      <c r="D36" s="32"/>
      <c r="E36" s="39"/>
      <c r="F36" s="40"/>
      <c r="G36" s="32"/>
      <c r="H36" s="39"/>
      <c r="T36" s="8"/>
      <c r="V36" s="1"/>
    </row>
    <row r="37" spans="1:22" s="6" customFormat="1" ht="16" customHeight="1" x14ac:dyDescent="0.2">
      <c r="A37" s="32"/>
      <c r="B37" s="32"/>
      <c r="C37" s="35"/>
      <c r="D37" s="32"/>
      <c r="E37" s="39"/>
      <c r="F37" s="40"/>
      <c r="G37" s="32"/>
      <c r="H37" s="39"/>
      <c r="T37" s="8"/>
      <c r="V37" s="1"/>
    </row>
    <row r="38" spans="1:22" s="6" customFormat="1" ht="16" customHeight="1" x14ac:dyDescent="0.2">
      <c r="A38" s="32"/>
      <c r="B38" s="32"/>
      <c r="C38" s="35"/>
      <c r="D38" s="32"/>
      <c r="E38" s="39"/>
      <c r="F38" s="40"/>
      <c r="G38" s="32"/>
      <c r="H38" s="39"/>
      <c r="T38" s="8"/>
      <c r="V38" s="1"/>
    </row>
    <row r="39" spans="1:22" s="6" customFormat="1" ht="16" customHeight="1" x14ac:dyDescent="0.2">
      <c r="A39" s="32"/>
      <c r="B39" s="32"/>
      <c r="C39" s="35"/>
      <c r="D39" s="32"/>
      <c r="E39" s="39"/>
      <c r="F39" s="40"/>
      <c r="G39" s="32"/>
      <c r="H39" s="39"/>
      <c r="T39" s="8"/>
      <c r="V39" s="1"/>
    </row>
    <row r="40" spans="1:22" s="6" customFormat="1" ht="16" customHeight="1" x14ac:dyDescent="0.2">
      <c r="A40" s="32"/>
      <c r="B40" s="32"/>
      <c r="C40" s="35"/>
      <c r="D40" s="32"/>
      <c r="E40" s="39"/>
      <c r="F40" s="40"/>
      <c r="G40" s="32"/>
      <c r="H40" s="39"/>
      <c r="T40" s="8"/>
      <c r="V40" s="1"/>
    </row>
    <row r="41" spans="1:22" s="6" customFormat="1" ht="16" customHeight="1" x14ac:dyDescent="0.2">
      <c r="A41" s="32"/>
      <c r="B41" s="32"/>
      <c r="C41" s="35"/>
      <c r="D41" s="32"/>
      <c r="E41" s="39"/>
      <c r="F41" s="40"/>
      <c r="G41" s="32"/>
      <c r="H41" s="39"/>
      <c r="T41" s="8"/>
      <c r="V41" s="1"/>
    </row>
    <row r="42" spans="1:22" s="6" customFormat="1" ht="16" customHeight="1" x14ac:dyDescent="0.2">
      <c r="A42" s="32"/>
      <c r="B42" s="32"/>
      <c r="C42" s="35"/>
      <c r="D42" s="32"/>
      <c r="E42" s="39"/>
      <c r="F42" s="40"/>
      <c r="G42" s="32"/>
      <c r="H42" s="39"/>
      <c r="T42" s="8"/>
      <c r="V42" s="1"/>
    </row>
    <row r="43" spans="1:22" s="6" customFormat="1" ht="16" customHeight="1" x14ac:dyDescent="0.2">
      <c r="A43" s="32"/>
      <c r="B43" s="32"/>
      <c r="C43" s="35"/>
      <c r="D43" s="32"/>
      <c r="E43" s="39"/>
      <c r="F43" s="40"/>
      <c r="G43" s="32"/>
      <c r="H43" s="39"/>
      <c r="T43" s="8"/>
      <c r="V43" s="1"/>
    </row>
    <row r="44" spans="1:22" s="6" customFormat="1" ht="16" customHeight="1" x14ac:dyDescent="0.2">
      <c r="A44" s="32"/>
      <c r="B44" s="32"/>
      <c r="C44" s="35"/>
      <c r="D44" s="32"/>
      <c r="E44" s="39"/>
      <c r="F44" s="40"/>
      <c r="G44" s="32"/>
      <c r="H44" s="39"/>
      <c r="T44" s="8"/>
      <c r="V44" s="1"/>
    </row>
    <row r="45" spans="1:22" s="6" customFormat="1" ht="16" customHeight="1" x14ac:dyDescent="0.2">
      <c r="A45" s="32"/>
      <c r="B45" s="32"/>
      <c r="C45" s="35"/>
      <c r="D45" s="32"/>
      <c r="E45" s="39"/>
      <c r="F45" s="40"/>
      <c r="G45" s="32"/>
      <c r="H45" s="39"/>
      <c r="T45" s="8"/>
      <c r="V45" s="1"/>
    </row>
  </sheetData>
  <hyperlinks>
    <hyperlink ref="U3" r:id="rId1" xr:uid="{938D7951-2AD9-B64D-AC0C-AA4EB6760C98}"/>
    <hyperlink ref="B1" location="_408620377" display="*377" xr:uid="{02F4E15A-9F3B-9D41-9DE4-53AB9138525E}"/>
  </hyperlinks>
  <pageMargins left="0.7" right="0.7" top="0.75" bottom="0.75" header="0.3" footer="0.3"/>
  <pageSetup pageOrder="overThenDown" orientation="portrait" horizontalDpi="0" verticalDpi="0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87CCC-EA18-6D47-808C-04F8DDBB0917}">
  <dimension ref="A1"/>
  <sheetViews>
    <sheetView workbookViewId="0">
      <selection activeCell="Y37" sqref="Y37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330C2AB4-5253-0C48-AF87-2346C276B1A3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D62F0F-4D94-5C45-8C62-116CA7CF7C07}">
  <dimension ref="A1"/>
  <sheetViews>
    <sheetView view="pageBreakPreview" zoomScale="60" zoomScaleNormal="100" workbookViewId="0"/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D202A2CA-60E9-7948-BFB8-9AE066D63275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BA5DC6-0161-694C-A1BF-67DE04BE2ACB}">
  <dimension ref="A1:H25"/>
  <sheetViews>
    <sheetView workbookViewId="0"/>
  </sheetViews>
  <sheetFormatPr baseColWidth="10" defaultColWidth="6.5" defaultRowHeight="11" x14ac:dyDescent="0.15"/>
  <cols>
    <col min="1" max="1" width="6.6640625" style="67" bestFit="1" customWidth="1"/>
    <col min="2" max="2" width="6.5" style="67"/>
    <col min="3" max="3" width="2.1640625" style="89" customWidth="1"/>
    <col min="4" max="4" width="9.6640625" style="67" customWidth="1"/>
    <col min="5" max="5" width="12.1640625" style="90" customWidth="1"/>
    <col min="6" max="6" width="8.6640625" style="91" customWidth="1"/>
    <col min="7" max="7" width="10.1640625" style="67" customWidth="1"/>
    <col min="8" max="8" width="23.6640625" style="90" customWidth="1"/>
    <col min="9" max="16384" width="6.5" style="67"/>
  </cols>
  <sheetData>
    <row r="1" spans="1:8" s="66" customFormat="1" ht="24" x14ac:dyDescent="0.2">
      <c r="A1" s="103" t="s">
        <v>13</v>
      </c>
      <c r="B1" s="104" t="s">
        <v>60</v>
      </c>
      <c r="C1" s="105"/>
      <c r="D1" s="104" t="s">
        <v>25</v>
      </c>
      <c r="E1" s="104" t="s">
        <v>58</v>
      </c>
      <c r="F1" s="106" t="s">
        <v>63</v>
      </c>
      <c r="G1" s="106" t="s">
        <v>15</v>
      </c>
      <c r="H1" s="107" t="s">
        <v>59</v>
      </c>
    </row>
    <row r="2" spans="1:8" x14ac:dyDescent="0.15">
      <c r="A2" s="108">
        <v>42562</v>
      </c>
      <c r="B2" s="109" t="s">
        <v>52</v>
      </c>
      <c r="C2" s="110">
        <v>1</v>
      </c>
      <c r="D2" s="111" t="s">
        <v>6</v>
      </c>
      <c r="E2" s="112"/>
      <c r="F2" s="113"/>
      <c r="G2" s="114">
        <v>62</v>
      </c>
      <c r="H2" s="115"/>
    </row>
    <row r="3" spans="1:8" x14ac:dyDescent="0.15">
      <c r="A3" s="68">
        <v>42562</v>
      </c>
      <c r="B3" s="69"/>
      <c r="C3" s="70">
        <v>1</v>
      </c>
      <c r="D3" s="71" t="s">
        <v>6</v>
      </c>
      <c r="E3" s="72"/>
      <c r="F3" s="73"/>
      <c r="G3" s="74">
        <v>62</v>
      </c>
      <c r="H3" s="75"/>
    </row>
    <row r="4" spans="1:8" ht="192" x14ac:dyDescent="0.15">
      <c r="A4" s="68">
        <v>42793</v>
      </c>
      <c r="B4" s="69" t="s">
        <v>7</v>
      </c>
      <c r="C4" s="70">
        <v>2</v>
      </c>
      <c r="D4" s="71" t="s">
        <v>6</v>
      </c>
      <c r="E4" s="72" t="s">
        <v>57</v>
      </c>
      <c r="F4" s="73">
        <v>600.9</v>
      </c>
      <c r="G4" s="74">
        <f>600.9-118.93</f>
        <v>481.96999999999997</v>
      </c>
      <c r="H4" s="75" t="s">
        <v>51</v>
      </c>
    </row>
    <row r="5" spans="1:8" ht="24" x14ac:dyDescent="0.15">
      <c r="A5" s="68">
        <v>42824</v>
      </c>
      <c r="B5" s="69" t="s">
        <v>8</v>
      </c>
      <c r="C5" s="70">
        <v>1</v>
      </c>
      <c r="D5" s="71" t="s">
        <v>6</v>
      </c>
      <c r="E5" s="72" t="s">
        <v>20</v>
      </c>
      <c r="F5" s="73">
        <v>56.59</v>
      </c>
      <c r="G5" s="74">
        <v>56.59</v>
      </c>
      <c r="H5" s="76" t="s">
        <v>23</v>
      </c>
    </row>
    <row r="6" spans="1:8" ht="36" x14ac:dyDescent="0.15">
      <c r="A6" s="68">
        <v>42824</v>
      </c>
      <c r="B6" s="71" t="s">
        <v>8</v>
      </c>
      <c r="C6" s="77">
        <v>2</v>
      </c>
      <c r="D6" s="71" t="s">
        <v>6</v>
      </c>
      <c r="E6" s="72" t="s">
        <v>18</v>
      </c>
      <c r="F6" s="73">
        <v>16.329999999999998</v>
      </c>
      <c r="G6" s="74">
        <v>16.329999999999998</v>
      </c>
      <c r="H6" s="75" t="s">
        <v>31</v>
      </c>
    </row>
    <row r="7" spans="1:8" ht="24" x14ac:dyDescent="0.15">
      <c r="A7" s="68">
        <v>42824</v>
      </c>
      <c r="B7" s="71" t="s">
        <v>8</v>
      </c>
      <c r="C7" s="77">
        <v>3</v>
      </c>
      <c r="D7" s="71" t="s">
        <v>6</v>
      </c>
      <c r="E7" s="72" t="s">
        <v>19</v>
      </c>
      <c r="F7" s="73">
        <v>23</v>
      </c>
      <c r="G7" s="74">
        <v>23</v>
      </c>
      <c r="H7" s="75" t="s">
        <v>0</v>
      </c>
    </row>
    <row r="8" spans="1:8" ht="96" x14ac:dyDescent="0.15">
      <c r="A8" s="68">
        <v>42824</v>
      </c>
      <c r="B8" s="71" t="s">
        <v>8</v>
      </c>
      <c r="C8" s="77">
        <v>4</v>
      </c>
      <c r="D8" s="71" t="s">
        <v>6</v>
      </c>
      <c r="E8" s="72" t="s">
        <v>17</v>
      </c>
      <c r="F8" s="73">
        <v>738.82</v>
      </c>
      <c r="G8" s="74">
        <v>230.82</v>
      </c>
      <c r="H8" s="75" t="s">
        <v>24</v>
      </c>
    </row>
    <row r="9" spans="1:8" ht="72" x14ac:dyDescent="0.15">
      <c r="A9" s="68">
        <v>42824</v>
      </c>
      <c r="B9" s="78" t="s">
        <v>9</v>
      </c>
      <c r="C9" s="79">
        <v>1</v>
      </c>
      <c r="D9" s="71" t="s">
        <v>6</v>
      </c>
      <c r="E9" s="72" t="s">
        <v>22</v>
      </c>
      <c r="F9" s="73">
        <v>80</v>
      </c>
      <c r="G9" s="74">
        <f>80-19.89</f>
        <v>60.11</v>
      </c>
      <c r="H9" s="75" t="s">
        <v>21</v>
      </c>
    </row>
    <row r="10" spans="1:8" ht="108" x14ac:dyDescent="0.15">
      <c r="A10" s="68">
        <v>42831</v>
      </c>
      <c r="B10" s="80" t="s">
        <v>28</v>
      </c>
      <c r="C10" s="79">
        <v>1</v>
      </c>
      <c r="D10" s="71" t="s">
        <v>3</v>
      </c>
      <c r="E10" s="72" t="s">
        <v>29</v>
      </c>
      <c r="F10" s="73">
        <v>400</v>
      </c>
      <c r="G10" s="74">
        <v>400</v>
      </c>
      <c r="H10" s="75" t="s">
        <v>30</v>
      </c>
    </row>
    <row r="11" spans="1:8" ht="36" x14ac:dyDescent="0.15">
      <c r="A11" s="68">
        <v>42849</v>
      </c>
      <c r="B11" s="78" t="s">
        <v>10</v>
      </c>
      <c r="C11" s="79">
        <v>1</v>
      </c>
      <c r="D11" s="71" t="s">
        <v>6</v>
      </c>
      <c r="E11" s="72" t="s">
        <v>53</v>
      </c>
      <c r="F11" s="73">
        <v>716.68</v>
      </c>
      <c r="G11" s="74">
        <f>23*9</f>
        <v>207</v>
      </c>
      <c r="H11" s="75" t="s">
        <v>14</v>
      </c>
    </row>
    <row r="12" spans="1:8" ht="36" x14ac:dyDescent="0.15">
      <c r="A12" s="68">
        <v>42871</v>
      </c>
      <c r="B12" s="78" t="s">
        <v>11</v>
      </c>
      <c r="C12" s="79">
        <v>1</v>
      </c>
      <c r="D12" s="71" t="s">
        <v>3</v>
      </c>
      <c r="E12" s="72" t="s">
        <v>54</v>
      </c>
      <c r="F12" s="73">
        <v>900</v>
      </c>
      <c r="G12" s="74">
        <f>9*30</f>
        <v>270</v>
      </c>
      <c r="H12" s="75" t="s">
        <v>38</v>
      </c>
    </row>
    <row r="13" spans="1:8" ht="36" x14ac:dyDescent="0.15">
      <c r="A13" s="68">
        <v>42900</v>
      </c>
      <c r="B13" s="78" t="s">
        <v>12</v>
      </c>
      <c r="C13" s="79">
        <v>1</v>
      </c>
      <c r="D13" s="71" t="s">
        <v>26</v>
      </c>
      <c r="E13" s="72" t="s">
        <v>55</v>
      </c>
      <c r="F13" s="73">
        <v>161</v>
      </c>
      <c r="G13" s="74">
        <f>23*2</f>
        <v>46</v>
      </c>
      <c r="H13" s="75" t="s">
        <v>37</v>
      </c>
    </row>
    <row r="14" spans="1:8" ht="36" x14ac:dyDescent="0.15">
      <c r="A14" s="68">
        <v>42900</v>
      </c>
      <c r="B14" s="69" t="s">
        <v>12</v>
      </c>
      <c r="C14" s="70">
        <v>1</v>
      </c>
      <c r="D14" s="71" t="s">
        <v>27</v>
      </c>
      <c r="E14" s="72" t="s">
        <v>56</v>
      </c>
      <c r="F14" s="73">
        <v>1999</v>
      </c>
      <c r="G14" s="74">
        <f>1999-1599</f>
        <v>400</v>
      </c>
      <c r="H14" s="75" t="s">
        <v>32</v>
      </c>
    </row>
    <row r="15" spans="1:8" ht="24" x14ac:dyDescent="0.15">
      <c r="A15" s="81">
        <v>43181</v>
      </c>
      <c r="B15" s="82" t="s">
        <v>61</v>
      </c>
      <c r="C15" s="83">
        <v>1</v>
      </c>
      <c r="D15" s="84" t="s">
        <v>3</v>
      </c>
      <c r="E15" s="85" t="s">
        <v>62</v>
      </c>
      <c r="F15" s="86">
        <v>250</v>
      </c>
      <c r="G15" s="87">
        <v>250</v>
      </c>
      <c r="H15" s="88"/>
    </row>
    <row r="16" spans="1:8" x14ac:dyDescent="0.15">
      <c r="G16" s="92">
        <f>SUM(G2:G15)</f>
        <v>2565.8200000000002</v>
      </c>
    </row>
    <row r="17" spans="4:8" ht="12" x14ac:dyDescent="0.15">
      <c r="D17" s="93"/>
      <c r="E17" s="94" t="s">
        <v>39</v>
      </c>
      <c r="F17" s="95"/>
      <c r="G17" s="96"/>
    </row>
    <row r="18" spans="4:8" x14ac:dyDescent="0.15">
      <c r="D18" s="67" t="s">
        <v>3</v>
      </c>
      <c r="E18" s="95">
        <f>SUMIF($D$2:$D$15,D18,$G$2:$G$15)</f>
        <v>920</v>
      </c>
      <c r="F18" s="95"/>
      <c r="G18" s="96"/>
    </row>
    <row r="19" spans="4:8" x14ac:dyDescent="0.15">
      <c r="D19" s="67" t="s">
        <v>6</v>
      </c>
      <c r="E19" s="95">
        <f t="shared" ref="E19:E22" si="0">SUMIF($D$2:$D$15,D19,$G$2:$G$15)</f>
        <v>1199.8200000000002</v>
      </c>
      <c r="F19" s="95"/>
      <c r="G19" s="96"/>
    </row>
    <row r="20" spans="4:8" x14ac:dyDescent="0.15">
      <c r="D20" s="97" t="s">
        <v>40</v>
      </c>
      <c r="E20" s="95">
        <f t="shared" si="0"/>
        <v>0</v>
      </c>
      <c r="G20" s="98">
        <f>SUM(E18:E19)</f>
        <v>2119.8200000000002</v>
      </c>
    </row>
    <row r="21" spans="4:8" x14ac:dyDescent="0.15">
      <c r="D21" s="67" t="s">
        <v>26</v>
      </c>
      <c r="E21" s="95">
        <f t="shared" si="0"/>
        <v>46</v>
      </c>
      <c r="F21" s="95"/>
      <c r="G21" s="96"/>
    </row>
    <row r="22" spans="4:8" x14ac:dyDescent="0.15">
      <c r="D22" s="93" t="s">
        <v>27</v>
      </c>
      <c r="E22" s="99">
        <f t="shared" si="0"/>
        <v>400</v>
      </c>
      <c r="F22" s="95"/>
      <c r="G22" s="96"/>
    </row>
    <row r="23" spans="4:8" x14ac:dyDescent="0.15">
      <c r="E23" s="100">
        <f>SUM(E18:E22)</f>
        <v>2565.8200000000002</v>
      </c>
      <c r="G23" s="96"/>
    </row>
    <row r="24" spans="4:8" ht="12" x14ac:dyDescent="0.15">
      <c r="G24" s="101">
        <v>-128</v>
      </c>
      <c r="H24" s="90" t="s">
        <v>16</v>
      </c>
    </row>
    <row r="25" spans="4:8" x14ac:dyDescent="0.15">
      <c r="G25" s="102">
        <f>G20+G24</f>
        <v>1991.8200000000002</v>
      </c>
    </row>
  </sheetData>
  <hyperlinks>
    <hyperlink ref="G25" location="Summary_UnrecoveredLosses" display="Summary_UnrecoveredLosses" xr:uid="{B3B74A62-9CBD-FD45-BFC9-E425F3C660EC}"/>
    <hyperlink ref="B4" location="Detail_298" display="408620298" xr:uid="{2B590492-2915-9544-A5A8-4E9B9C902A55}"/>
    <hyperlink ref="B5" location="Detail_316" display="408620316" xr:uid="{0818FEF3-163D-534E-9649-90EE166DC830}"/>
    <hyperlink ref="B9" location="Detail_317" display="408620317" xr:uid="{2982EBFC-8265-CF41-83FF-417CF29057B8}"/>
    <hyperlink ref="B11" location="Detail_344" display="408620344" xr:uid="{F59B343E-41C9-8B46-ADE8-B532ECA6ABF9}"/>
    <hyperlink ref="B12" location="Detail_357" display="408620357" xr:uid="{4ED9469B-EEC4-CB4C-8A9B-D511106B4C62}"/>
    <hyperlink ref="B13" location="Detail_376" display="408620376" xr:uid="{3841F63C-3DB2-2146-ABA4-A345C41BBCD6}"/>
    <hyperlink ref="H5" location="Detail_306" display="Same invoice submitted twice for reimbursement. Check 408620306." xr:uid="{43EE2AF6-EDF6-C842-9984-A75BABB56107}"/>
    <hyperlink ref="B10" location="Detail_Missing_Deposit" display="Missing Deposit" xr:uid="{F5A98968-5C89-564F-B6A0-CDBA5CEC1925}"/>
    <hyperlink ref="B14" location="Detail_377" display="408620376" xr:uid="{A0EAD315-6021-B74C-BE6B-AB8EFEE3772E}"/>
  </hyperlinks>
  <printOptions gridLines="1"/>
  <pageMargins left="0.7" right="0.7" top="0.75" bottom="0.75" header="0.3" footer="0.3"/>
  <pageSetup fitToWidth="0" fitToHeight="0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E7D724-2328-6D40-A731-2463B90F6AD1}">
  <dimension ref="A1"/>
  <sheetViews>
    <sheetView view="pageBreakPreview" zoomScaleNormal="100" zoomScaleSheetLayoutView="100" workbookViewId="0"/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_408620173" display="Summary" xr:uid="{07AEF082-8A3F-4142-85F5-A7B587DAA176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E13422-8986-8F4C-9779-10B1012671B0}">
  <dimension ref="A1"/>
  <sheetViews>
    <sheetView view="pageBreakPreview" zoomScale="58" zoomScaleNormal="100" zoomScaleSheetLayoutView="58" workbookViewId="0">
      <selection activeCell="Y41" sqref="Y41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2A3A5EDF-24ED-B64D-AE8A-0C161ACB70BD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9FCB45-824A-994C-ADF9-CEF7BC65F746}">
  <dimension ref="A1:AP5"/>
  <sheetViews>
    <sheetView view="pageBreakPreview" zoomScale="38" zoomScaleNormal="100" zoomScaleSheetLayoutView="38" workbookViewId="0"/>
  </sheetViews>
  <sheetFormatPr baseColWidth="10" defaultColWidth="8.5" defaultRowHeight="16" customHeight="1" x14ac:dyDescent="0.2"/>
  <sheetData>
    <row r="1" spans="1:42" s="127" customFormat="1" ht="16" customHeight="1" x14ac:dyDescent="0.2">
      <c r="A1" s="128" t="s">
        <v>65</v>
      </c>
    </row>
    <row r="5" spans="1:42" ht="16" customHeight="1" x14ac:dyDescent="0.2">
      <c r="AP5" s="9" t="s">
        <v>34</v>
      </c>
    </row>
  </sheetData>
  <hyperlinks>
    <hyperlink ref="A1" location="'Additional Losses-Summary'!A1" display="Summary" xr:uid="{D8C09E93-9732-AB4C-99FF-ED63FE8324AA}"/>
    <hyperlink ref="AP5" r:id="rId1" xr:uid="{6C1BFE55-50C9-0B48-B340-18CFF1A85503}"/>
  </hyperlinks>
  <printOptions gridLines="1"/>
  <pageMargins left="0.7" right="0.7" top="0.75" bottom="0.75" header="0.3" footer="0.3"/>
  <pageSetup pageOrder="overThenDown" orientation="portrait" horizontalDpi="0" verticalDpi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D0586C-14DC-4446-A4EC-E22521E94CDE}">
  <dimension ref="A1:AW18"/>
  <sheetViews>
    <sheetView zoomScale="90" zoomScaleNormal="90" zoomScaleSheetLayoutView="120" workbookViewId="0"/>
  </sheetViews>
  <sheetFormatPr baseColWidth="10" defaultColWidth="8.5" defaultRowHeight="16" customHeight="1" x14ac:dyDescent="0.2"/>
  <sheetData>
    <row r="1" spans="1:49" s="127" customFormat="1" ht="16" customHeight="1" x14ac:dyDescent="0.2">
      <c r="A1" s="128" t="s">
        <v>65</v>
      </c>
    </row>
    <row r="12" spans="1:49" ht="16" customHeight="1" x14ac:dyDescent="0.2">
      <c r="D12">
        <v>1</v>
      </c>
      <c r="E12" t="s">
        <v>95</v>
      </c>
      <c r="I12">
        <v>34.97</v>
      </c>
    </row>
    <row r="13" spans="1:49" ht="16" customHeight="1" x14ac:dyDescent="0.2">
      <c r="D13">
        <v>2</v>
      </c>
      <c r="E13" t="s">
        <v>93</v>
      </c>
      <c r="I13">
        <v>63.86</v>
      </c>
    </row>
    <row r="14" spans="1:49" ht="16" customHeight="1" x14ac:dyDescent="0.2">
      <c r="D14">
        <v>3</v>
      </c>
      <c r="E14" t="s">
        <v>94</v>
      </c>
      <c r="I14">
        <v>51.96</v>
      </c>
      <c r="AS14">
        <v>1</v>
      </c>
      <c r="AT14" t="s">
        <v>91</v>
      </c>
      <c r="AW14">
        <v>68.91</v>
      </c>
    </row>
    <row r="15" spans="1:49" ht="16" customHeight="1" x14ac:dyDescent="0.2">
      <c r="D15">
        <v>4</v>
      </c>
      <c r="E15" t="s">
        <v>92</v>
      </c>
      <c r="I15" s="148">
        <v>738.82</v>
      </c>
      <c r="AS15">
        <v>2</v>
      </c>
      <c r="AT15" t="s">
        <v>89</v>
      </c>
      <c r="AW15">
        <v>56.49</v>
      </c>
    </row>
    <row r="16" spans="1:49" ht="16" customHeight="1" x14ac:dyDescent="0.2">
      <c r="D16">
        <v>5</v>
      </c>
      <c r="E16" t="s">
        <v>89</v>
      </c>
      <c r="I16">
        <v>56.49</v>
      </c>
      <c r="AS16">
        <v>3</v>
      </c>
      <c r="AT16" t="s">
        <v>90</v>
      </c>
      <c r="AW16" s="148">
        <v>690.75</v>
      </c>
    </row>
    <row r="17" spans="4:49" ht="16" customHeight="1" x14ac:dyDescent="0.2">
      <c r="D17">
        <v>6</v>
      </c>
      <c r="E17" t="s">
        <v>96</v>
      </c>
      <c r="I17">
        <v>16.329999999999998</v>
      </c>
      <c r="AW17">
        <f>SUM(AW14:AW16)</f>
        <v>816.15</v>
      </c>
    </row>
    <row r="18" spans="4:49" ht="16" customHeight="1" x14ac:dyDescent="0.2">
      <c r="I18">
        <f>SUM(I12:I17)</f>
        <v>962.43000000000006</v>
      </c>
    </row>
  </sheetData>
  <hyperlinks>
    <hyperlink ref="A1" location="'Additional Losses-Summary'!A1" display="Summary" xr:uid="{BF6D0485-9E58-DB43-A89C-F3503B5AF5C9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04FE51-0715-CF4F-9E96-CDD97A6FDA72}">
  <dimension ref="A1"/>
  <sheetViews>
    <sheetView view="pageBreakPreview" zoomScale="60" zoomScaleNormal="100" workbookViewId="0">
      <selection activeCell="AP17" sqref="AP17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25B8A799-3DC7-524A-A360-17268C817C1D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93B750-A2A3-124E-AE7E-24578137989C}">
  <dimension ref="A1"/>
  <sheetViews>
    <sheetView view="pageBreakPreview" zoomScale="60" zoomScaleNormal="100" workbookViewId="0"/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828E6F2E-3738-CE40-82D4-B9B03B7BAE04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394FCC-3BF1-0147-B34A-A2FA36FB09C4}">
  <dimension ref="A1"/>
  <sheetViews>
    <sheetView view="pageBreakPreview" zoomScale="60" zoomScaleNormal="100" workbookViewId="0">
      <selection activeCell="Z5" sqref="Z5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9FDC7E7F-6179-2C40-AF43-553F1E58610F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C80E8E-FAA7-5A45-9827-4D0A7F03932A}">
  <dimension ref="A1"/>
  <sheetViews>
    <sheetView view="pageBreakPreview" zoomScale="110" zoomScaleNormal="100" zoomScaleSheetLayoutView="110" workbookViewId="0">
      <selection activeCell="O45" sqref="O45"/>
    </sheetView>
  </sheetViews>
  <sheetFormatPr baseColWidth="10" defaultColWidth="8.5" defaultRowHeight="16" customHeight="1" x14ac:dyDescent="0.2"/>
  <sheetData>
    <row r="1" spans="1:1" s="127" customFormat="1" ht="16" customHeight="1" x14ac:dyDescent="0.2">
      <c r="A1" s="128" t="s">
        <v>65</v>
      </c>
    </row>
  </sheetData>
  <hyperlinks>
    <hyperlink ref="A1" location="'Additional Losses-Summary'!A1" display="Summary" xr:uid="{ACA95052-7D97-C644-8601-A1DFFDC77182}"/>
  </hyperlinks>
  <printOptions gridLines="1"/>
  <pageMargins left="0.7" right="0.7" top="0.75" bottom="0.75" header="0.3" footer="0.3"/>
  <pageSetup pageOrder="overThenDown" orientation="portrait" horizontalDpi="0" verticalDpi="0"/>
  <drawing r:id="rId1"/>
  <legacy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CA718F28E5E5445AE979BD887646DB0" ma:contentTypeVersion="13" ma:contentTypeDescription="Create a new document." ma:contentTypeScope="" ma:versionID="a99e52b5343e5074fceead45a89087e9">
  <xsd:schema xmlns:xsd="http://www.w3.org/2001/XMLSchema" xmlns:xs="http://www.w3.org/2001/XMLSchema" xmlns:p="http://schemas.microsoft.com/office/2006/metadata/properties" xmlns:ns3="fcc1738f-9710-45d0-91ac-01fad0056e1a" xmlns:ns4="91f655bc-ac36-4272-8df0-d165cae2ef0a" targetNamespace="http://schemas.microsoft.com/office/2006/metadata/properties" ma:root="true" ma:fieldsID="a483443d61e7d00ad4adf92b25c58be0" ns3:_="" ns4:_="">
    <xsd:import namespace="fcc1738f-9710-45d0-91ac-01fad0056e1a"/>
    <xsd:import namespace="91f655bc-ac36-4272-8df0-d165cae2ef0a"/>
    <xsd:element name="properties">
      <xsd:complexType>
        <xsd:sequence>
          <xsd:element name="documentManagement">
            <xsd:complexType>
              <xsd:all>
                <xsd:element ref="ns3:SharedWithUsers" minOccurs="0"/>
                <xsd:element ref="ns3:SharedWithDetails" minOccurs="0"/>
                <xsd:element ref="ns3:SharingHintHash" minOccurs="0"/>
                <xsd:element ref="ns4:MediaServiceMetadata" minOccurs="0"/>
                <xsd:element ref="ns4:MediaServiceFastMetadata" minOccurs="0"/>
                <xsd:element ref="ns4:MediaServiceDateTaken" minOccurs="0"/>
                <xsd:element ref="ns4:MediaServiceAutoTags" minOccurs="0"/>
                <xsd:element ref="ns4:MediaServiceOCR" minOccurs="0"/>
                <xsd:element ref="ns4:MediaServiceLocation" minOccurs="0"/>
                <xsd:element ref="ns4:MediaServiceGenerationTime" minOccurs="0"/>
                <xsd:element ref="ns4:MediaServiceEventHashCode" minOccurs="0"/>
                <xsd:element ref="ns4:MediaServiceAutoKeyPoints" minOccurs="0"/>
                <xsd:element ref="ns4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cc1738f-9710-45d0-91ac-01fad0056e1a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description="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description="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0" nillable="true" ma:displayName="Sharing Hint Hash" ma:description="" ma:hidden="true" ma:internalName="SharingHintHash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1f655bc-ac36-4272-8df0-d165cae2ef0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1" nillable="true" ma:displayName="MediaServiceMetadata" ma:description="" ma:hidden="true" ma:internalName="MediaServiceMetadata" ma:readOnly="true">
      <xsd:simpleType>
        <xsd:restriction base="dms:Note"/>
      </xsd:simpleType>
    </xsd:element>
    <xsd:element name="MediaServiceFastMetadata" ma:index="12" nillable="true" ma:displayName="MediaServiceFastMetadata" ma:description="" ma:hidden="true" ma:internalName="MediaServiceFastMetadata" ma:readOnly="true">
      <xsd:simpleType>
        <xsd:restriction base="dms:Note"/>
      </xsd:simpleType>
    </xsd:element>
    <xsd:element name="MediaServiceDateTaken" ma:index="13" nillable="true" ma:displayName="MediaServiceDateTaken" ma:description="" ma:hidden="true" ma:internalName="MediaServiceDateTaken" ma:readOnly="true">
      <xsd:simpleType>
        <xsd:restriction base="dms:Text"/>
      </xsd:simpleType>
    </xsd:element>
    <xsd:element name="MediaServiceAutoTags" ma:index="14" nillable="true" ma:displayName="MediaServiceAutoTags" ma:internalName="MediaServiceAutoTags" ma:readOnly="true">
      <xsd:simpleType>
        <xsd:restriction base="dms:Text"/>
      </xsd:simpleType>
    </xsd:element>
    <xsd:element name="MediaServiceOCR" ma:index="15" nillable="true" ma:displayName="MediaServiceOCR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16" nillable="true" ma:displayName="Location" ma:internalName="MediaServiceLocatio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9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0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527C24EF-469C-4314-9517-28F9781219D1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98C55CDC-34C8-4175-8CB7-D076DC205474}">
  <ds:schemaRefs>
    <ds:schemaRef ds:uri="http://schemas.microsoft.com/office/2006/metadata/properties"/>
    <ds:schemaRef ds:uri="http://www.w3.org/2000/xmlns/"/>
    <ds:schemaRef ds:uri="http://schemas.microsoft.com/office/infopath/2007/PartnerControls"/>
  </ds:schemaRefs>
</ds:datastoreItem>
</file>

<file path=customXml/itemProps3.xml><?xml version="1.0" encoding="utf-8"?>
<ds:datastoreItem xmlns:ds="http://schemas.openxmlformats.org/officeDocument/2006/customXml" ds:itemID="{88955913-75F1-42C2-8174-554DDFF6FE46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fcc1738f-9710-45d0-91ac-01fad0056e1a"/>
    <ds:schemaRef ds:uri="91f655bc-ac36-4272-8df0-d165cae2ef0a"/>
    <ds:schemaRef ds:uri="http://schemas.microsoft.com/office/2006/metadata/properties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17</vt:i4>
      </vt:variant>
      <vt:variant>
        <vt:lpstr>Named Ranges</vt:lpstr>
      </vt:variant>
      <vt:variant>
        <vt:i4>22</vt:i4>
      </vt:variant>
    </vt:vector>
  </HeadingPairs>
  <TitlesOfParts>
    <vt:vector size="39" baseType="lpstr">
      <vt:lpstr>Summary</vt:lpstr>
      <vt:lpstr>CHK 173</vt:lpstr>
      <vt:lpstr>CHK 174</vt:lpstr>
      <vt:lpstr>CHK 298</vt:lpstr>
      <vt:lpstr>CHK 316-1</vt:lpstr>
      <vt:lpstr>CHK 316-2</vt:lpstr>
      <vt:lpstr>CHK 316-3</vt:lpstr>
      <vt:lpstr>CHK 316-4</vt:lpstr>
      <vt:lpstr>CHK 317</vt:lpstr>
      <vt:lpstr>LOSS Stipend</vt:lpstr>
      <vt:lpstr>CHK 344</vt:lpstr>
      <vt:lpstr>CHK 357</vt:lpstr>
      <vt:lpstr>CHK 376</vt:lpstr>
      <vt:lpstr>CHK 377</vt:lpstr>
      <vt:lpstr>LOSS Spoilage</vt:lpstr>
      <vt:lpstr>Evidence Template</vt:lpstr>
      <vt:lpstr>OLD Additional Losses-Summary</vt:lpstr>
      <vt:lpstr>_408620173</vt:lpstr>
      <vt:lpstr>Detail_376</vt:lpstr>
      <vt:lpstr>Detail_377</vt:lpstr>
      <vt:lpstr>Summary!Headings</vt:lpstr>
      <vt:lpstr>Headings</vt:lpstr>
      <vt:lpstr>'CHK 173'!Print_Area</vt:lpstr>
      <vt:lpstr>'CHK 174'!Print_Area</vt:lpstr>
      <vt:lpstr>'CHK 298'!Print_Area</vt:lpstr>
      <vt:lpstr>'CHK 316-1'!Print_Area</vt:lpstr>
      <vt:lpstr>'CHK 316-2'!Print_Area</vt:lpstr>
      <vt:lpstr>'CHK 316-3'!Print_Area</vt:lpstr>
      <vt:lpstr>'CHK 316-4'!Print_Area</vt:lpstr>
      <vt:lpstr>'CHK 317'!Print_Area</vt:lpstr>
      <vt:lpstr>'CHK 344'!Print_Area</vt:lpstr>
      <vt:lpstr>'CHK 357'!Print_Area</vt:lpstr>
      <vt:lpstr>'CHK 376'!Print_Area</vt:lpstr>
      <vt:lpstr>'CHK 377'!Print_Area</vt:lpstr>
      <vt:lpstr>'Evidence Template'!Print_Area</vt:lpstr>
      <vt:lpstr>'LOSS Spoilage'!Print_Area</vt:lpstr>
      <vt:lpstr>'LOSS Stipend'!Print_Area</vt:lpstr>
      <vt:lpstr>'OLD Additional Losses-Summary'!Print_Area</vt:lpstr>
      <vt:lpstr>Summary!Print_Area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Hart, James O. (ELS-HBE)</dc:creator>
  <cp:lastModifiedBy>Microsoft Office User</cp:lastModifiedBy>
  <cp:lastPrinted>2021-02-27T23:33:08Z</cp:lastPrinted>
  <dcterms:created xsi:type="dcterms:W3CDTF">2020-02-24T23:59:17Z</dcterms:created>
  <dcterms:modified xsi:type="dcterms:W3CDTF">2021-07-25T03:42:17Z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0x0101006CA718F28E5E5445AE979BD887646DB0</vt:lpwstr>
  </property>
</Properties>
</file>